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glbuhg\обмен бух\"/>
    </mc:Choice>
  </mc:AlternateContent>
  <bookViews>
    <workbookView xWindow="0" yWindow="0" windowWidth="28800" windowHeight="12435"/>
  </bookViews>
  <sheets>
    <sheet name="МЕНЮ РАСЧЕТ Ккал " sheetId="1" r:id="rId1"/>
    <sheet name="АНАЛИЗ" sheetId="2" state="hidden" r:id="rId2"/>
  </sheets>
  <externalReferences>
    <externalReference r:id="rId3"/>
  </externalReferenc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Q234" i="1" l="1"/>
  <c r="AZ234" i="1"/>
  <c r="AT234" i="1"/>
  <c r="AJ234" i="1"/>
  <c r="AF234" i="1"/>
  <c r="X234" i="1"/>
  <c r="BH388" i="1" l="1"/>
  <c r="AU388" i="1"/>
  <c r="AT388" i="1"/>
  <c r="AS388" i="1"/>
  <c r="AR388" i="1"/>
  <c r="AQ388" i="1"/>
  <c r="AP388" i="1"/>
  <c r="BH85" i="1"/>
  <c r="AU85" i="1"/>
  <c r="AT85" i="1"/>
  <c r="AS85" i="1"/>
  <c r="AR85" i="1"/>
  <c r="AQ85" i="1"/>
  <c r="AP85" i="1"/>
  <c r="AN85" i="1"/>
  <c r="AM85" i="1"/>
  <c r="AL85" i="1"/>
  <c r="AK85" i="1"/>
  <c r="AJ85" i="1"/>
  <c r="AI85" i="1"/>
  <c r="AH85" i="1"/>
  <c r="AG85" i="1"/>
  <c r="AF85" i="1"/>
  <c r="AE85" i="1"/>
  <c r="AD85" i="1"/>
  <c r="AC85" i="1"/>
  <c r="AB85" i="1"/>
  <c r="AA85" i="1"/>
  <c r="Z85" i="1"/>
  <c r="Y85" i="1"/>
  <c r="X85" i="1"/>
  <c r="W85" i="1"/>
  <c r="V85" i="1"/>
  <c r="T85" i="1"/>
  <c r="G85" i="1"/>
  <c r="F85" i="1"/>
  <c r="E85" i="1"/>
  <c r="D85" i="1"/>
  <c r="C85" i="1"/>
  <c r="B85" i="1"/>
  <c r="B335" i="1" l="1"/>
  <c r="B336" i="1"/>
  <c r="BH189" i="1" l="1"/>
  <c r="BH188" i="1"/>
  <c r="BH386" i="1"/>
  <c r="AJ360" i="1" l="1"/>
  <c r="AB234" i="1"/>
  <c r="D233" i="1" l="1"/>
  <c r="E233" i="1"/>
  <c r="F233" i="1"/>
  <c r="G233" i="1"/>
  <c r="AB360" i="1" l="1"/>
  <c r="BG270" i="1"/>
  <c r="BF270" i="1"/>
  <c r="BE270" i="1"/>
  <c r="BD270" i="1"/>
  <c r="BC270" i="1"/>
  <c r="BB270" i="1"/>
  <c r="BA270" i="1"/>
  <c r="AZ270" i="1"/>
  <c r="AY270" i="1"/>
  <c r="AX270" i="1"/>
  <c r="AW270" i="1"/>
  <c r="AV270" i="1"/>
  <c r="AB270" i="1"/>
  <c r="AC270" i="1"/>
  <c r="AD270" i="1"/>
  <c r="AE270" i="1"/>
  <c r="AF270" i="1"/>
  <c r="AG270" i="1"/>
  <c r="AH270" i="1"/>
  <c r="AI270" i="1"/>
  <c r="AJ270" i="1"/>
  <c r="AK270" i="1"/>
  <c r="AL270" i="1"/>
  <c r="AM270" i="1"/>
  <c r="AG299" i="1"/>
  <c r="I82" i="1"/>
  <c r="J82" i="1"/>
  <c r="K82" i="1"/>
  <c r="L82" i="1"/>
  <c r="M82" i="1"/>
  <c r="N82" i="1"/>
  <c r="O82" i="1"/>
  <c r="P82" i="1"/>
  <c r="Q82" i="1"/>
  <c r="R82" i="1"/>
  <c r="S82" i="1"/>
  <c r="H82" i="1"/>
  <c r="I72" i="1"/>
  <c r="J72" i="1"/>
  <c r="K72" i="1"/>
  <c r="L72" i="1"/>
  <c r="M72" i="1"/>
  <c r="N72" i="1"/>
  <c r="O72" i="1"/>
  <c r="P72" i="1"/>
  <c r="Q72" i="1"/>
  <c r="R72" i="1"/>
  <c r="S72" i="1"/>
  <c r="H72" i="1"/>
  <c r="AC299" i="1"/>
  <c r="AD299" i="1"/>
  <c r="AE299" i="1"/>
  <c r="AF299" i="1"/>
  <c r="AH299" i="1"/>
  <c r="AI299" i="1"/>
  <c r="AJ299" i="1"/>
  <c r="AK299" i="1"/>
  <c r="AL299" i="1"/>
  <c r="AM299" i="1"/>
  <c r="AB299" i="1"/>
  <c r="H88" i="1"/>
  <c r="AW59" i="1"/>
  <c r="AX59" i="1"/>
  <c r="AY59" i="1"/>
  <c r="AZ59" i="1"/>
  <c r="BA59" i="1"/>
  <c r="BB59" i="1"/>
  <c r="BC59" i="1"/>
  <c r="BD59" i="1"/>
  <c r="BE59" i="1"/>
  <c r="BF59" i="1"/>
  <c r="BG59" i="1"/>
  <c r="AV59" i="1"/>
  <c r="AB59" i="1"/>
  <c r="AC59" i="1"/>
  <c r="AD59" i="1"/>
  <c r="AE59" i="1"/>
  <c r="AF59" i="1"/>
  <c r="AG59" i="1"/>
  <c r="AH59" i="1"/>
  <c r="AI59" i="1"/>
  <c r="AJ59" i="1"/>
  <c r="AK59" i="1"/>
  <c r="AL59" i="1"/>
  <c r="AM59" i="1"/>
  <c r="H59" i="1"/>
  <c r="I59" i="1"/>
  <c r="J59" i="1"/>
  <c r="K59" i="1"/>
  <c r="L59" i="1"/>
  <c r="M59" i="1"/>
  <c r="N59" i="1"/>
  <c r="O59" i="1"/>
  <c r="P59" i="1"/>
  <c r="Q59" i="1"/>
  <c r="R59" i="1"/>
  <c r="S59" i="1"/>
  <c r="L171" i="1"/>
  <c r="AW224" i="1"/>
  <c r="AX224" i="1"/>
  <c r="AY224" i="1"/>
  <c r="AZ224" i="1"/>
  <c r="BA224" i="1"/>
  <c r="BB224" i="1"/>
  <c r="BC224" i="1"/>
  <c r="BD224" i="1"/>
  <c r="BE224" i="1"/>
  <c r="BF224" i="1"/>
  <c r="BG224" i="1"/>
  <c r="AV224" i="1"/>
  <c r="AC224" i="1"/>
  <c r="AD224" i="1"/>
  <c r="AE224" i="1"/>
  <c r="AF224" i="1"/>
  <c r="AG224" i="1"/>
  <c r="AH224" i="1"/>
  <c r="AI224" i="1"/>
  <c r="AJ224" i="1"/>
  <c r="AK224" i="1"/>
  <c r="AL224" i="1"/>
  <c r="AM224" i="1"/>
  <c r="AB224" i="1"/>
  <c r="I224" i="1"/>
  <c r="J224" i="1"/>
  <c r="K224" i="1"/>
  <c r="L224" i="1"/>
  <c r="M224" i="1"/>
  <c r="N224" i="1"/>
  <c r="O224" i="1"/>
  <c r="P224" i="1"/>
  <c r="Q224" i="1"/>
  <c r="R224" i="1"/>
  <c r="S224" i="1"/>
  <c r="H224" i="1"/>
  <c r="L283" i="1"/>
  <c r="AV148" i="1"/>
  <c r="AW148" i="1"/>
  <c r="AX148" i="1"/>
  <c r="AY148" i="1"/>
  <c r="AZ148" i="1"/>
  <c r="BA148" i="1"/>
  <c r="BB148" i="1"/>
  <c r="BC148" i="1"/>
  <c r="BD148" i="1"/>
  <c r="BE148" i="1"/>
  <c r="BF148" i="1"/>
  <c r="BG148" i="1"/>
  <c r="H148" i="1"/>
  <c r="I148" i="1"/>
  <c r="J148" i="1"/>
  <c r="K148" i="1"/>
  <c r="L148" i="1"/>
  <c r="M148" i="1"/>
  <c r="N148" i="1"/>
  <c r="O148" i="1"/>
  <c r="P148" i="1"/>
  <c r="Q148" i="1"/>
  <c r="R148" i="1"/>
  <c r="S148" i="1"/>
  <c r="AM222" i="1" l="1"/>
  <c r="AL222" i="1"/>
  <c r="AK222" i="1"/>
  <c r="AJ222" i="1"/>
  <c r="AH222" i="1"/>
  <c r="AG222" i="1"/>
  <c r="AF222" i="1"/>
  <c r="AE222" i="1"/>
  <c r="AD222" i="1"/>
  <c r="AC222" i="1"/>
  <c r="AM221" i="1"/>
  <c r="AL221" i="1"/>
  <c r="AK221" i="1"/>
  <c r="AJ221" i="1"/>
  <c r="AI221" i="1"/>
  <c r="AH221" i="1"/>
  <c r="AG221" i="1"/>
  <c r="AF221" i="1"/>
  <c r="AE221" i="1"/>
  <c r="AD221" i="1"/>
  <c r="AC221" i="1"/>
  <c r="AB221" i="1"/>
  <c r="AV384" i="1" l="1"/>
  <c r="AW384" i="1"/>
  <c r="AX384" i="1"/>
  <c r="AY384" i="1"/>
  <c r="AZ384" i="1"/>
  <c r="BA384" i="1"/>
  <c r="BB384" i="1"/>
  <c r="BC384" i="1"/>
  <c r="BD384" i="1"/>
  <c r="BE384" i="1"/>
  <c r="BF384" i="1"/>
  <c r="BG384" i="1"/>
  <c r="AV390" i="1"/>
  <c r="AW390" i="1"/>
  <c r="AX390" i="1"/>
  <c r="AY390" i="1"/>
  <c r="AZ390" i="1"/>
  <c r="BA390" i="1"/>
  <c r="BB390" i="1"/>
  <c r="BC390" i="1"/>
  <c r="BD390" i="1"/>
  <c r="BE390" i="1"/>
  <c r="BF390" i="1"/>
  <c r="BG390" i="1"/>
  <c r="BG374" i="1"/>
  <c r="BF374" i="1"/>
  <c r="BE374" i="1"/>
  <c r="BD374" i="1"/>
  <c r="BC374" i="1"/>
  <c r="BB374" i="1"/>
  <c r="BA374" i="1"/>
  <c r="AZ374" i="1"/>
  <c r="AY374" i="1"/>
  <c r="AX374" i="1"/>
  <c r="AW374" i="1"/>
  <c r="AV374" i="1"/>
  <c r="AV207" i="1"/>
  <c r="AW207" i="1"/>
  <c r="AX207" i="1"/>
  <c r="AY207" i="1"/>
  <c r="AZ207" i="1"/>
  <c r="BA207" i="1"/>
  <c r="BB207" i="1"/>
  <c r="BC207" i="1"/>
  <c r="BD207" i="1"/>
  <c r="BE207" i="1"/>
  <c r="BF207" i="1"/>
  <c r="BG207" i="1"/>
  <c r="AV201" i="1"/>
  <c r="AW201" i="1"/>
  <c r="AX201" i="1"/>
  <c r="AY201" i="1"/>
  <c r="AZ201" i="1"/>
  <c r="BA201" i="1"/>
  <c r="BB201" i="1"/>
  <c r="BC201" i="1"/>
  <c r="BD201" i="1"/>
  <c r="BE201" i="1"/>
  <c r="BF201" i="1"/>
  <c r="BG201" i="1"/>
  <c r="AV191" i="1"/>
  <c r="AV208" i="1" s="1"/>
  <c r="AW191" i="1"/>
  <c r="AW208" i="1" s="1"/>
  <c r="AX191" i="1"/>
  <c r="AX208" i="1" s="1"/>
  <c r="AY191" i="1"/>
  <c r="AY208" i="1" s="1"/>
  <c r="AZ191" i="1"/>
  <c r="AZ208" i="1" s="1"/>
  <c r="BA191" i="1"/>
  <c r="BA208" i="1" s="1"/>
  <c r="BB191" i="1"/>
  <c r="BB208" i="1" s="1"/>
  <c r="BC191" i="1"/>
  <c r="BD191" i="1"/>
  <c r="BD208" i="1" s="1"/>
  <c r="BE191" i="1"/>
  <c r="BE208" i="1" s="1"/>
  <c r="BF191" i="1"/>
  <c r="BF208" i="1" s="1"/>
  <c r="BG191" i="1"/>
  <c r="T236" i="1"/>
  <c r="T229" i="1"/>
  <c r="T228" i="1"/>
  <c r="T227" i="1"/>
  <c r="AW391" i="1" l="1"/>
  <c r="BA391" i="1"/>
  <c r="BE391" i="1"/>
  <c r="BG208" i="1"/>
  <c r="BC208" i="1"/>
  <c r="AV391" i="1"/>
  <c r="AZ391" i="1"/>
  <c r="BD391" i="1"/>
  <c r="BB391" i="1"/>
  <c r="BF391" i="1"/>
  <c r="AX391" i="1"/>
  <c r="AY391" i="1"/>
  <c r="BC391" i="1"/>
  <c r="BG391" i="1"/>
  <c r="BH358" i="1"/>
  <c r="AU358" i="1"/>
  <c r="AT358" i="1"/>
  <c r="AS358" i="1"/>
  <c r="AR358" i="1"/>
  <c r="AQ358" i="1"/>
  <c r="AP358" i="1"/>
  <c r="AA358" i="1"/>
  <c r="Z358" i="1"/>
  <c r="Y358" i="1"/>
  <c r="X358" i="1"/>
  <c r="W358" i="1"/>
  <c r="V358" i="1"/>
  <c r="T358" i="1"/>
  <c r="AN358" i="1" s="1"/>
  <c r="G358" i="1"/>
  <c r="F358" i="1"/>
  <c r="E358" i="1"/>
  <c r="D358" i="1"/>
  <c r="C358" i="1"/>
  <c r="B358" i="1"/>
  <c r="BH357" i="1"/>
  <c r="AU357" i="1"/>
  <c r="AT357" i="1"/>
  <c r="AS357" i="1"/>
  <c r="AR357" i="1"/>
  <c r="AQ357" i="1"/>
  <c r="AP357" i="1"/>
  <c r="AN357" i="1"/>
  <c r="AA357" i="1"/>
  <c r="Z357" i="1"/>
  <c r="Y357" i="1"/>
  <c r="X357" i="1"/>
  <c r="W357" i="1"/>
  <c r="V357" i="1"/>
  <c r="T357" i="1"/>
  <c r="G357" i="1"/>
  <c r="F357" i="1"/>
  <c r="E357" i="1"/>
  <c r="D357" i="1"/>
  <c r="C357" i="1"/>
  <c r="B357" i="1"/>
  <c r="AU356" i="1"/>
  <c r="AT356" i="1"/>
  <c r="AS356" i="1"/>
  <c r="AR356" i="1"/>
  <c r="AQ356" i="1"/>
  <c r="AP356" i="1"/>
  <c r="AN356" i="1"/>
  <c r="AA356" i="1"/>
  <c r="Z356" i="1"/>
  <c r="Y356" i="1"/>
  <c r="X356" i="1"/>
  <c r="W356" i="1"/>
  <c r="V356" i="1"/>
  <c r="T356" i="1"/>
  <c r="G356" i="1"/>
  <c r="F356" i="1"/>
  <c r="E356" i="1"/>
  <c r="D356" i="1"/>
  <c r="C356" i="1"/>
  <c r="B356" i="1"/>
  <c r="T349" i="1"/>
  <c r="G349" i="1"/>
  <c r="F349" i="1"/>
  <c r="E349" i="1"/>
  <c r="D349" i="1"/>
  <c r="BH349" i="1"/>
  <c r="AU349" i="1"/>
  <c r="AT349" i="1"/>
  <c r="AS349" i="1"/>
  <c r="AR349" i="1"/>
  <c r="AQ349" i="1"/>
  <c r="AP349" i="1"/>
  <c r="AN349" i="1"/>
  <c r="AA349" i="1"/>
  <c r="Z349" i="1"/>
  <c r="Y349" i="1"/>
  <c r="X349" i="1"/>
  <c r="W349" i="1"/>
  <c r="V349" i="1"/>
  <c r="BH348" i="1"/>
  <c r="AU348" i="1"/>
  <c r="AT348" i="1"/>
  <c r="AS348" i="1"/>
  <c r="AR348" i="1"/>
  <c r="AQ348" i="1"/>
  <c r="AP348" i="1"/>
  <c r="AN348" i="1"/>
  <c r="AA348" i="1"/>
  <c r="Z348" i="1"/>
  <c r="Y348" i="1"/>
  <c r="X348" i="1"/>
  <c r="W348" i="1"/>
  <c r="V348" i="1"/>
  <c r="T348" i="1"/>
  <c r="G348" i="1"/>
  <c r="F348" i="1"/>
  <c r="E348" i="1"/>
  <c r="D348" i="1"/>
  <c r="C348" i="1"/>
  <c r="B348" i="1"/>
  <c r="BH347" i="1"/>
  <c r="AU347" i="1"/>
  <c r="AT347" i="1"/>
  <c r="AS347" i="1"/>
  <c r="AR347" i="1"/>
  <c r="AQ347" i="1"/>
  <c r="AN347" i="1"/>
  <c r="AA347" i="1"/>
  <c r="Z347" i="1"/>
  <c r="Y347" i="1"/>
  <c r="X347" i="1"/>
  <c r="W347" i="1"/>
  <c r="T347" i="1"/>
  <c r="G347" i="1"/>
  <c r="F347" i="1"/>
  <c r="E347" i="1"/>
  <c r="D347" i="1"/>
  <c r="C347" i="1"/>
  <c r="BH346" i="1"/>
  <c r="AU346" i="1"/>
  <c r="AT346" i="1"/>
  <c r="AS346" i="1"/>
  <c r="AR346" i="1"/>
  <c r="AQ346" i="1"/>
  <c r="AP346" i="1"/>
  <c r="AN346" i="1"/>
  <c r="AA346" i="1"/>
  <c r="Z346" i="1"/>
  <c r="Y346" i="1"/>
  <c r="X346" i="1"/>
  <c r="W346" i="1"/>
  <c r="V346" i="1"/>
  <c r="T346" i="1"/>
  <c r="G346" i="1"/>
  <c r="F346" i="1"/>
  <c r="E346" i="1"/>
  <c r="D346" i="1"/>
  <c r="C346" i="1"/>
  <c r="B346" i="1"/>
  <c r="BH345" i="1"/>
  <c r="AU345" i="1"/>
  <c r="AT345" i="1"/>
  <c r="AS345" i="1"/>
  <c r="AR345" i="1"/>
  <c r="AQ345" i="1"/>
  <c r="AN345" i="1"/>
  <c r="AA345" i="1"/>
  <c r="Z345" i="1"/>
  <c r="Y345" i="1"/>
  <c r="X345" i="1"/>
  <c r="W345" i="1"/>
  <c r="T345" i="1"/>
  <c r="G345" i="1"/>
  <c r="F345" i="1"/>
  <c r="E345" i="1"/>
  <c r="D345" i="1"/>
  <c r="C345" i="1"/>
  <c r="BH337" i="1"/>
  <c r="AU337" i="1"/>
  <c r="AT337" i="1"/>
  <c r="AS337" i="1"/>
  <c r="AR337" i="1"/>
  <c r="AQ337" i="1"/>
  <c r="AP337" i="1"/>
  <c r="AN337" i="1"/>
  <c r="AA337" i="1"/>
  <c r="Z337" i="1"/>
  <c r="Y337" i="1"/>
  <c r="X337" i="1"/>
  <c r="W337" i="1"/>
  <c r="V337" i="1"/>
  <c r="T337" i="1"/>
  <c r="G337" i="1"/>
  <c r="F337" i="1"/>
  <c r="E337" i="1"/>
  <c r="D337" i="1"/>
  <c r="C337" i="1"/>
  <c r="B337" i="1"/>
  <c r="BH328" i="1"/>
  <c r="AU328" i="1"/>
  <c r="AT328" i="1"/>
  <c r="AS328" i="1"/>
  <c r="AR328" i="1"/>
  <c r="AQ328" i="1"/>
  <c r="AP328" i="1"/>
  <c r="AN328" i="1"/>
  <c r="AA328" i="1"/>
  <c r="Z328" i="1"/>
  <c r="Y328" i="1"/>
  <c r="X328" i="1"/>
  <c r="W328" i="1"/>
  <c r="V328" i="1"/>
  <c r="T328" i="1"/>
  <c r="G328" i="1"/>
  <c r="F328" i="1"/>
  <c r="E328" i="1"/>
  <c r="D328" i="1"/>
  <c r="C328" i="1"/>
  <c r="B328" i="1"/>
  <c r="BH327" i="1"/>
  <c r="AU327" i="1"/>
  <c r="AT327" i="1"/>
  <c r="AS327" i="1"/>
  <c r="AR327" i="1"/>
  <c r="AQ327" i="1"/>
  <c r="AP327" i="1"/>
  <c r="AN327" i="1"/>
  <c r="AA327" i="1"/>
  <c r="Z327" i="1"/>
  <c r="Y327" i="1"/>
  <c r="X327" i="1"/>
  <c r="W327" i="1"/>
  <c r="V327" i="1"/>
  <c r="T327" i="1"/>
  <c r="G327" i="1"/>
  <c r="F327" i="1"/>
  <c r="E327" i="1"/>
  <c r="D327" i="1"/>
  <c r="C327" i="1"/>
  <c r="B327" i="1"/>
  <c r="BH319" i="1"/>
  <c r="AU319" i="1"/>
  <c r="AT319" i="1"/>
  <c r="AS319" i="1"/>
  <c r="AR319" i="1"/>
  <c r="AQ319" i="1"/>
  <c r="AP319" i="1"/>
  <c r="AN319" i="1"/>
  <c r="AA319" i="1"/>
  <c r="Z319" i="1"/>
  <c r="Y319" i="1"/>
  <c r="X319" i="1"/>
  <c r="W319" i="1"/>
  <c r="V319" i="1"/>
  <c r="T319" i="1"/>
  <c r="G319" i="1"/>
  <c r="F319" i="1"/>
  <c r="E319" i="1"/>
  <c r="D319" i="1"/>
  <c r="C319" i="1"/>
  <c r="B319" i="1"/>
  <c r="BH318" i="1"/>
  <c r="AU318" i="1"/>
  <c r="AT318" i="1"/>
  <c r="AS318" i="1"/>
  <c r="AR318" i="1"/>
  <c r="AQ318" i="1"/>
  <c r="AP318" i="1"/>
  <c r="AN318" i="1"/>
  <c r="AA318" i="1"/>
  <c r="Z318" i="1"/>
  <c r="Y318" i="1"/>
  <c r="X318" i="1"/>
  <c r="W318" i="1"/>
  <c r="V318" i="1"/>
  <c r="T318" i="1"/>
  <c r="G318" i="1"/>
  <c r="F318" i="1"/>
  <c r="E318" i="1"/>
  <c r="D318" i="1"/>
  <c r="C318" i="1"/>
  <c r="B318" i="1"/>
  <c r="BH316" i="1"/>
  <c r="AU316" i="1"/>
  <c r="AT316" i="1"/>
  <c r="AS316" i="1"/>
  <c r="AR316" i="1"/>
  <c r="AQ316" i="1"/>
  <c r="AP316" i="1"/>
  <c r="AN316" i="1"/>
  <c r="AA316" i="1"/>
  <c r="Z316" i="1"/>
  <c r="Y316" i="1"/>
  <c r="X316" i="1"/>
  <c r="W316" i="1"/>
  <c r="V316" i="1"/>
  <c r="T316" i="1"/>
  <c r="G316" i="1"/>
  <c r="F316" i="1"/>
  <c r="E316" i="1"/>
  <c r="D316" i="1"/>
  <c r="C316" i="1"/>
  <c r="B316" i="1"/>
  <c r="BH315" i="1"/>
  <c r="AU315" i="1"/>
  <c r="AT315" i="1"/>
  <c r="AS315" i="1"/>
  <c r="AR315" i="1"/>
  <c r="AQ315" i="1"/>
  <c r="AP315" i="1"/>
  <c r="AN315" i="1"/>
  <c r="AA315" i="1"/>
  <c r="Z315" i="1"/>
  <c r="Y315" i="1"/>
  <c r="X315" i="1"/>
  <c r="W315" i="1"/>
  <c r="V315" i="1"/>
  <c r="T315" i="1"/>
  <c r="G315" i="1"/>
  <c r="F315" i="1"/>
  <c r="E315" i="1"/>
  <c r="D315" i="1"/>
  <c r="C315" i="1"/>
  <c r="B315" i="1"/>
  <c r="G312" i="1"/>
  <c r="F312" i="1"/>
  <c r="E312" i="1"/>
  <c r="D312" i="1"/>
  <c r="BH309" i="1"/>
  <c r="AU309" i="1"/>
  <c r="AT309" i="1"/>
  <c r="AS309" i="1"/>
  <c r="AR309" i="1"/>
  <c r="AQ309" i="1"/>
  <c r="AP309" i="1"/>
  <c r="AN309" i="1"/>
  <c r="AA309" i="1"/>
  <c r="Z309" i="1"/>
  <c r="Y309" i="1"/>
  <c r="X309" i="1"/>
  <c r="W309" i="1"/>
  <c r="V309" i="1"/>
  <c r="T309" i="1"/>
  <c r="G309" i="1"/>
  <c r="F309" i="1"/>
  <c r="E309" i="1"/>
  <c r="D309" i="1"/>
  <c r="C309" i="1"/>
  <c r="B309" i="1"/>
  <c r="BH308" i="1"/>
  <c r="AU308" i="1"/>
  <c r="AT308" i="1"/>
  <c r="AS308" i="1"/>
  <c r="AR308" i="1"/>
  <c r="AQ308" i="1"/>
  <c r="AP308" i="1"/>
  <c r="AN308" i="1"/>
  <c r="AA308" i="1"/>
  <c r="Z308" i="1"/>
  <c r="Y308" i="1"/>
  <c r="X308" i="1"/>
  <c r="W308" i="1"/>
  <c r="V308" i="1"/>
  <c r="T308" i="1"/>
  <c r="G308" i="1"/>
  <c r="F308" i="1"/>
  <c r="E308" i="1"/>
  <c r="D308" i="1"/>
  <c r="C308" i="1"/>
  <c r="B308" i="1"/>
  <c r="BH307" i="1"/>
  <c r="AU307" i="1"/>
  <c r="AT307" i="1"/>
  <c r="AS307" i="1"/>
  <c r="AR307" i="1"/>
  <c r="AP307" i="1"/>
  <c r="AN307" i="1"/>
  <c r="AA307" i="1"/>
  <c r="Z307" i="1"/>
  <c r="Y307" i="1"/>
  <c r="X307" i="1"/>
  <c r="V307" i="1"/>
  <c r="T307" i="1"/>
  <c r="G307" i="1"/>
  <c r="F307" i="1"/>
  <c r="E307" i="1"/>
  <c r="D307" i="1"/>
  <c r="B307" i="1"/>
  <c r="BH306" i="1"/>
  <c r="AU306" i="1"/>
  <c r="AT306" i="1"/>
  <c r="AS306" i="1"/>
  <c r="AR306" i="1"/>
  <c r="AQ306" i="1"/>
  <c r="AP306" i="1"/>
  <c r="AN306" i="1"/>
  <c r="AA306" i="1"/>
  <c r="Z306" i="1"/>
  <c r="Y306" i="1"/>
  <c r="X306" i="1"/>
  <c r="W306" i="1"/>
  <c r="V306" i="1"/>
  <c r="T306" i="1"/>
  <c r="G306" i="1"/>
  <c r="F306" i="1"/>
  <c r="E306" i="1"/>
  <c r="D306" i="1"/>
  <c r="C306" i="1"/>
  <c r="B306" i="1"/>
  <c r="T297" i="1"/>
  <c r="G297" i="1"/>
  <c r="F297" i="1"/>
  <c r="E297" i="1"/>
  <c r="D297" i="1"/>
  <c r="C297" i="1"/>
  <c r="B297" i="1"/>
  <c r="BH292" i="1"/>
  <c r="AU292" i="1"/>
  <c r="AT292" i="1"/>
  <c r="AS292" i="1"/>
  <c r="AR292" i="1"/>
  <c r="AQ292" i="1"/>
  <c r="AP292" i="1"/>
  <c r="AN292" i="1"/>
  <c r="AA292" i="1"/>
  <c r="Z292" i="1"/>
  <c r="Y292" i="1"/>
  <c r="X292" i="1"/>
  <c r="W292" i="1"/>
  <c r="V292" i="1"/>
  <c r="T292" i="1"/>
  <c r="G292" i="1"/>
  <c r="F292" i="1"/>
  <c r="E292" i="1"/>
  <c r="D292" i="1"/>
  <c r="C292" i="1"/>
  <c r="B292" i="1"/>
  <c r="BH289" i="1"/>
  <c r="AU289" i="1"/>
  <c r="AT289" i="1"/>
  <c r="AS289" i="1"/>
  <c r="AR289" i="1"/>
  <c r="AQ289" i="1"/>
  <c r="AP289" i="1"/>
  <c r="AN289" i="1"/>
  <c r="AA289" i="1"/>
  <c r="Z289" i="1"/>
  <c r="Y289" i="1"/>
  <c r="X289" i="1"/>
  <c r="W289" i="1"/>
  <c r="V289" i="1"/>
  <c r="T289" i="1"/>
  <c r="G289" i="1"/>
  <c r="F289" i="1"/>
  <c r="E289" i="1"/>
  <c r="D289" i="1"/>
  <c r="C289" i="1"/>
  <c r="B289" i="1"/>
  <c r="BH285" i="1"/>
  <c r="AU285" i="1"/>
  <c r="AT285" i="1"/>
  <c r="AS285" i="1"/>
  <c r="AR285" i="1"/>
  <c r="AQ285" i="1"/>
  <c r="AP285" i="1"/>
  <c r="AN285" i="1"/>
  <c r="AA285" i="1"/>
  <c r="Z285" i="1"/>
  <c r="Y285" i="1"/>
  <c r="X285" i="1"/>
  <c r="W285" i="1"/>
  <c r="V285" i="1"/>
  <c r="T285" i="1"/>
  <c r="G285" i="1"/>
  <c r="F285" i="1"/>
  <c r="E285" i="1"/>
  <c r="D285" i="1"/>
  <c r="C285" i="1"/>
  <c r="B285" i="1"/>
  <c r="BH280" i="1"/>
  <c r="AU280" i="1"/>
  <c r="AT280" i="1"/>
  <c r="AS280" i="1"/>
  <c r="AR280" i="1"/>
  <c r="AQ280" i="1"/>
  <c r="AP280" i="1"/>
  <c r="AN280" i="1"/>
  <c r="AA280" i="1"/>
  <c r="Z280" i="1"/>
  <c r="Y280" i="1"/>
  <c r="X280" i="1"/>
  <c r="W280" i="1"/>
  <c r="V280" i="1"/>
  <c r="G280" i="1"/>
  <c r="F280" i="1"/>
  <c r="E280" i="1"/>
  <c r="D280" i="1"/>
  <c r="C280" i="1"/>
  <c r="B280" i="1"/>
  <c r="BH279" i="1"/>
  <c r="AU279" i="1"/>
  <c r="AT279" i="1"/>
  <c r="AS279" i="1"/>
  <c r="AR279" i="1"/>
  <c r="AQ279" i="1"/>
  <c r="AP279" i="1"/>
  <c r="AN279" i="1"/>
  <c r="AA279" i="1"/>
  <c r="Z279" i="1"/>
  <c r="Y279" i="1"/>
  <c r="X279" i="1"/>
  <c r="W279" i="1"/>
  <c r="V279" i="1"/>
  <c r="T279" i="1"/>
  <c r="G279" i="1"/>
  <c r="F279" i="1"/>
  <c r="E279" i="1"/>
  <c r="D279" i="1"/>
  <c r="C279" i="1"/>
  <c r="B279" i="1"/>
  <c r="BH277" i="1"/>
  <c r="AU277" i="1"/>
  <c r="AT277" i="1"/>
  <c r="AS277" i="1"/>
  <c r="AR277" i="1"/>
  <c r="AQ277" i="1"/>
  <c r="AP277" i="1"/>
  <c r="AA277" i="1"/>
  <c r="Z277" i="1"/>
  <c r="Y277" i="1"/>
  <c r="X277" i="1"/>
  <c r="W277" i="1"/>
  <c r="V277" i="1"/>
  <c r="T277" i="1"/>
  <c r="AN277" i="1" s="1"/>
  <c r="G277" i="1"/>
  <c r="F277" i="1"/>
  <c r="E277" i="1"/>
  <c r="D277" i="1"/>
  <c r="C277" i="1"/>
  <c r="B277" i="1"/>
  <c r="AP257" i="1"/>
  <c r="AQ257" i="1"/>
  <c r="AR257" i="1"/>
  <c r="AS257" i="1"/>
  <c r="AT257" i="1"/>
  <c r="AU257" i="1"/>
  <c r="BH257" i="1"/>
  <c r="BH258" i="1"/>
  <c r="AU258" i="1"/>
  <c r="AT258" i="1"/>
  <c r="AS258" i="1"/>
  <c r="AR258" i="1"/>
  <c r="AQ258" i="1"/>
  <c r="AP258" i="1"/>
  <c r="AN258" i="1"/>
  <c r="AA258" i="1"/>
  <c r="Z258" i="1"/>
  <c r="Y258" i="1"/>
  <c r="X258" i="1"/>
  <c r="W258" i="1"/>
  <c r="V258" i="1"/>
  <c r="T258" i="1"/>
  <c r="G258" i="1"/>
  <c r="F258" i="1"/>
  <c r="E258" i="1"/>
  <c r="D258" i="1"/>
  <c r="C258" i="1"/>
  <c r="B258" i="1"/>
  <c r="BH260" i="1"/>
  <c r="AU260" i="1"/>
  <c r="AT260" i="1"/>
  <c r="AS260" i="1"/>
  <c r="AR260" i="1"/>
  <c r="AQ260" i="1"/>
  <c r="AP260" i="1"/>
  <c r="AN260" i="1"/>
  <c r="AA260" i="1"/>
  <c r="Z260" i="1"/>
  <c r="Y260" i="1"/>
  <c r="X260" i="1"/>
  <c r="W260" i="1"/>
  <c r="V260" i="1"/>
  <c r="T260" i="1"/>
  <c r="G260" i="1"/>
  <c r="F260" i="1"/>
  <c r="E260" i="1"/>
  <c r="D260" i="1"/>
  <c r="C260" i="1"/>
  <c r="B260" i="1"/>
  <c r="BH267" i="1"/>
  <c r="AU267" i="1"/>
  <c r="AT267" i="1"/>
  <c r="AS267" i="1"/>
  <c r="AR267" i="1"/>
  <c r="AQ267" i="1"/>
  <c r="AP267" i="1"/>
  <c r="AN267" i="1"/>
  <c r="AA267" i="1"/>
  <c r="Z267" i="1"/>
  <c r="Y267" i="1"/>
  <c r="X267" i="1"/>
  <c r="W267" i="1"/>
  <c r="V267" i="1"/>
  <c r="T267" i="1"/>
  <c r="G267" i="1"/>
  <c r="F267" i="1"/>
  <c r="E267" i="1"/>
  <c r="D267" i="1"/>
  <c r="C267" i="1"/>
  <c r="B267" i="1"/>
  <c r="AU266" i="1"/>
  <c r="AU270" i="1" s="1"/>
  <c r="AT266" i="1"/>
  <c r="AT270" i="1" s="1"/>
  <c r="AS266" i="1"/>
  <c r="AS270" i="1" s="1"/>
  <c r="AR266" i="1"/>
  <c r="AR270" i="1" s="1"/>
  <c r="AQ266" i="1"/>
  <c r="AP266" i="1"/>
  <c r="AA266" i="1"/>
  <c r="Z266" i="1"/>
  <c r="Y266" i="1"/>
  <c r="X266" i="1"/>
  <c r="W266" i="1"/>
  <c r="V266" i="1"/>
  <c r="G266" i="1"/>
  <c r="F266" i="1"/>
  <c r="E266" i="1"/>
  <c r="D266" i="1"/>
  <c r="C266" i="1"/>
  <c r="B266" i="1"/>
  <c r="BH256" i="1"/>
  <c r="AU256" i="1"/>
  <c r="AT256" i="1"/>
  <c r="AS256" i="1"/>
  <c r="AR256" i="1"/>
  <c r="AQ256" i="1"/>
  <c r="AN256" i="1"/>
  <c r="AA256" i="1"/>
  <c r="Z256" i="1"/>
  <c r="Y256" i="1"/>
  <c r="X256" i="1"/>
  <c r="W256" i="1"/>
  <c r="T256" i="1"/>
  <c r="G256" i="1"/>
  <c r="F256" i="1"/>
  <c r="E256" i="1"/>
  <c r="D256" i="1"/>
  <c r="C256" i="1"/>
  <c r="T250" i="1"/>
  <c r="G250" i="1"/>
  <c r="F250" i="1"/>
  <c r="E250" i="1"/>
  <c r="D250" i="1"/>
  <c r="BH250" i="1"/>
  <c r="AU250" i="1"/>
  <c r="AT250" i="1"/>
  <c r="AS250" i="1"/>
  <c r="AR250" i="1"/>
  <c r="AQ250" i="1"/>
  <c r="AP250" i="1"/>
  <c r="AN250" i="1"/>
  <c r="AA250" i="1"/>
  <c r="Z250" i="1"/>
  <c r="Y250" i="1"/>
  <c r="X250" i="1"/>
  <c r="W250" i="1"/>
  <c r="V250" i="1"/>
  <c r="BH249" i="1"/>
  <c r="AU249" i="1"/>
  <c r="AT249" i="1"/>
  <c r="AS249" i="1"/>
  <c r="AR249" i="1"/>
  <c r="AQ249" i="1"/>
  <c r="AP249" i="1"/>
  <c r="AN249" i="1"/>
  <c r="AA249" i="1"/>
  <c r="Z249" i="1"/>
  <c r="Y249" i="1"/>
  <c r="X249" i="1"/>
  <c r="W249" i="1"/>
  <c r="V249" i="1"/>
  <c r="T249" i="1"/>
  <c r="G249" i="1"/>
  <c r="F249" i="1"/>
  <c r="E249" i="1"/>
  <c r="D249" i="1"/>
  <c r="C249" i="1"/>
  <c r="B249" i="1"/>
  <c r="BH248" i="1"/>
  <c r="AU248" i="1"/>
  <c r="AT248" i="1"/>
  <c r="AS248" i="1"/>
  <c r="AR248" i="1"/>
  <c r="AQ248" i="1"/>
  <c r="AP248" i="1"/>
  <c r="AN248" i="1"/>
  <c r="AA248" i="1"/>
  <c r="Z248" i="1"/>
  <c r="Y248" i="1"/>
  <c r="X248" i="1"/>
  <c r="W248" i="1"/>
  <c r="V248" i="1"/>
  <c r="T248" i="1"/>
  <c r="G248" i="1"/>
  <c r="F248" i="1"/>
  <c r="E248" i="1"/>
  <c r="D248" i="1"/>
  <c r="C248" i="1"/>
  <c r="B248" i="1"/>
  <c r="BH247" i="1"/>
  <c r="AU247" i="1"/>
  <c r="AT247" i="1"/>
  <c r="AS247" i="1"/>
  <c r="AR247" i="1"/>
  <c r="AQ247" i="1"/>
  <c r="AP247" i="1"/>
  <c r="AN247" i="1"/>
  <c r="AA247" i="1"/>
  <c r="Z247" i="1"/>
  <c r="Y247" i="1"/>
  <c r="X247" i="1"/>
  <c r="W247" i="1"/>
  <c r="V247" i="1"/>
  <c r="T247" i="1"/>
  <c r="G247" i="1"/>
  <c r="F247" i="1"/>
  <c r="E247" i="1"/>
  <c r="D247" i="1"/>
  <c r="C247" i="1"/>
  <c r="B247" i="1"/>
  <c r="BH116" i="1"/>
  <c r="AU116" i="1"/>
  <c r="AT116" i="1"/>
  <c r="AS116" i="1"/>
  <c r="AR116" i="1"/>
  <c r="AN116" i="1"/>
  <c r="AA116" i="1"/>
  <c r="Z116" i="1"/>
  <c r="Y116" i="1"/>
  <c r="X116" i="1"/>
  <c r="BH226" i="1"/>
  <c r="AU226" i="1"/>
  <c r="AT226" i="1"/>
  <c r="AS226" i="1"/>
  <c r="AR226" i="1"/>
  <c r="AQ226" i="1"/>
  <c r="AP226" i="1"/>
  <c r="AN226" i="1"/>
  <c r="AA226" i="1"/>
  <c r="Z226" i="1"/>
  <c r="Y226" i="1"/>
  <c r="X226" i="1"/>
  <c r="W226" i="1"/>
  <c r="V226" i="1"/>
  <c r="T226" i="1"/>
  <c r="G226" i="1"/>
  <c r="F226" i="1"/>
  <c r="E226" i="1"/>
  <c r="D226" i="1"/>
  <c r="C226" i="1"/>
  <c r="B226" i="1"/>
  <c r="BH218" i="1"/>
  <c r="AU218" i="1"/>
  <c r="AT218" i="1"/>
  <c r="AS218" i="1"/>
  <c r="AR218" i="1"/>
  <c r="AQ218" i="1"/>
  <c r="AP218" i="1"/>
  <c r="AN218" i="1"/>
  <c r="AA218" i="1"/>
  <c r="Z218" i="1"/>
  <c r="Y218" i="1"/>
  <c r="X218" i="1"/>
  <c r="W218" i="1"/>
  <c r="V218" i="1"/>
  <c r="T218" i="1"/>
  <c r="G218" i="1"/>
  <c r="F218" i="1"/>
  <c r="E218" i="1"/>
  <c r="D218" i="1"/>
  <c r="C218" i="1"/>
  <c r="B218" i="1"/>
  <c r="BH217" i="1"/>
  <c r="AU217" i="1"/>
  <c r="AT217" i="1"/>
  <c r="AS217" i="1"/>
  <c r="AR217" i="1"/>
  <c r="AQ217" i="1"/>
  <c r="AP217" i="1"/>
  <c r="AN217" i="1"/>
  <c r="AA217" i="1"/>
  <c r="Z217" i="1"/>
  <c r="Y217" i="1"/>
  <c r="X217" i="1"/>
  <c r="W217" i="1"/>
  <c r="V217" i="1"/>
  <c r="T217" i="1"/>
  <c r="G217" i="1"/>
  <c r="F217" i="1"/>
  <c r="E217" i="1"/>
  <c r="D217" i="1"/>
  <c r="C217" i="1"/>
  <c r="B217" i="1"/>
  <c r="AA270" i="1" l="1"/>
  <c r="Y360" i="1"/>
  <c r="Y270" i="1"/>
  <c r="X270" i="1"/>
  <c r="Z270" i="1"/>
  <c r="X360" i="1"/>
  <c r="AV177" i="1"/>
  <c r="AW177" i="1"/>
  <c r="AX177" i="1"/>
  <c r="AY177" i="1"/>
  <c r="AZ177" i="1"/>
  <c r="BA177" i="1"/>
  <c r="BB177" i="1"/>
  <c r="BC177" i="1"/>
  <c r="BD177" i="1"/>
  <c r="BE177" i="1"/>
  <c r="BF177" i="1"/>
  <c r="BG177" i="1"/>
  <c r="T158" i="1"/>
  <c r="G158" i="1"/>
  <c r="F158" i="1"/>
  <c r="E158" i="1"/>
  <c r="D158" i="1"/>
  <c r="AC175" i="1" l="1"/>
  <c r="AD175" i="1"/>
  <c r="AE175" i="1"/>
  <c r="AF175" i="1"/>
  <c r="AG175" i="1"/>
  <c r="AH175" i="1"/>
  <c r="AI175" i="1"/>
  <c r="AJ175" i="1"/>
  <c r="AK175" i="1"/>
  <c r="AL175" i="1"/>
  <c r="AM175" i="1"/>
  <c r="AB175" i="1"/>
  <c r="AC173" i="1"/>
  <c r="AD173" i="1"/>
  <c r="AE173" i="1"/>
  <c r="AF173" i="1"/>
  <c r="AF177" i="1" s="1"/>
  <c r="AG173" i="1"/>
  <c r="AG177" i="1" s="1"/>
  <c r="AH173" i="1"/>
  <c r="AI173" i="1"/>
  <c r="AJ173" i="1"/>
  <c r="AJ177" i="1" s="1"/>
  <c r="AK173" i="1"/>
  <c r="AK177" i="1" s="1"/>
  <c r="AL173" i="1"/>
  <c r="AM173" i="1"/>
  <c r="AB173" i="1"/>
  <c r="AC167" i="1"/>
  <c r="AD167" i="1"/>
  <c r="AE167" i="1"/>
  <c r="AF167" i="1"/>
  <c r="AG167" i="1"/>
  <c r="AH167" i="1"/>
  <c r="AI167" i="1"/>
  <c r="AJ167" i="1"/>
  <c r="AK167" i="1"/>
  <c r="AL167" i="1"/>
  <c r="AM167" i="1"/>
  <c r="AB167" i="1"/>
  <c r="AC166" i="1"/>
  <c r="AD166" i="1"/>
  <c r="AE166" i="1"/>
  <c r="AF166" i="1"/>
  <c r="AG166" i="1"/>
  <c r="AH166" i="1"/>
  <c r="AI166" i="1"/>
  <c r="AJ166" i="1"/>
  <c r="AK166" i="1"/>
  <c r="AL166" i="1"/>
  <c r="AM166" i="1"/>
  <c r="AB166" i="1"/>
  <c r="AC165" i="1"/>
  <c r="AD165" i="1"/>
  <c r="AE165" i="1"/>
  <c r="AF165" i="1"/>
  <c r="AG165" i="1"/>
  <c r="AH165" i="1"/>
  <c r="AI165" i="1"/>
  <c r="AJ165" i="1"/>
  <c r="AK165" i="1"/>
  <c r="AL165" i="1"/>
  <c r="AM165" i="1"/>
  <c r="AB165" i="1"/>
  <c r="AC164" i="1"/>
  <c r="AD164" i="1"/>
  <c r="AE164" i="1"/>
  <c r="AF164" i="1"/>
  <c r="AG164" i="1"/>
  <c r="AH164" i="1"/>
  <c r="AI164" i="1"/>
  <c r="AJ164" i="1"/>
  <c r="AK164" i="1"/>
  <c r="AL164" i="1"/>
  <c r="AM164" i="1"/>
  <c r="AB164" i="1"/>
  <c r="AC158" i="1"/>
  <c r="AD158" i="1"/>
  <c r="AE158" i="1"/>
  <c r="AF158" i="1"/>
  <c r="AG158" i="1"/>
  <c r="AH158" i="1"/>
  <c r="AI158" i="1"/>
  <c r="AJ158" i="1"/>
  <c r="AK158" i="1"/>
  <c r="AL158" i="1"/>
  <c r="AM158" i="1"/>
  <c r="AB158" i="1"/>
  <c r="AC157" i="1"/>
  <c r="AD157" i="1"/>
  <c r="AE157" i="1"/>
  <c r="AF157" i="1"/>
  <c r="AG157" i="1"/>
  <c r="AH157" i="1"/>
  <c r="AI157" i="1"/>
  <c r="AJ157" i="1"/>
  <c r="AK157" i="1"/>
  <c r="AL157" i="1"/>
  <c r="AM157" i="1"/>
  <c r="AB157" i="1"/>
  <c r="AC156" i="1"/>
  <c r="AD156" i="1"/>
  <c r="AE156" i="1"/>
  <c r="AF156" i="1"/>
  <c r="AG156" i="1"/>
  <c r="AH156" i="1"/>
  <c r="AI156" i="1"/>
  <c r="AJ156" i="1"/>
  <c r="AK156" i="1"/>
  <c r="AL156" i="1"/>
  <c r="AM156" i="1"/>
  <c r="AB156" i="1"/>
  <c r="H177" i="1"/>
  <c r="I177" i="1"/>
  <c r="J177" i="1"/>
  <c r="K177" i="1"/>
  <c r="L177" i="1"/>
  <c r="M177" i="1"/>
  <c r="N177" i="1"/>
  <c r="O177" i="1"/>
  <c r="P177" i="1"/>
  <c r="Q177" i="1"/>
  <c r="R177" i="1"/>
  <c r="S177" i="1"/>
  <c r="BH174" i="1"/>
  <c r="AU174" i="1"/>
  <c r="AT174" i="1"/>
  <c r="AS174" i="1"/>
  <c r="AR174" i="1"/>
  <c r="AQ174" i="1"/>
  <c r="AP174" i="1"/>
  <c r="AN174" i="1"/>
  <c r="AM174" i="1"/>
  <c r="AM177" i="1" s="1"/>
  <c r="AL174" i="1"/>
  <c r="AL177" i="1" s="1"/>
  <c r="AK174" i="1"/>
  <c r="AJ174" i="1"/>
  <c r="AI174" i="1"/>
  <c r="AI177" i="1" s="1"/>
  <c r="AH174" i="1"/>
  <c r="AH177" i="1" s="1"/>
  <c r="AG174" i="1"/>
  <c r="AF174" i="1"/>
  <c r="AE174" i="1"/>
  <c r="AE177" i="1" s="1"/>
  <c r="AD174" i="1"/>
  <c r="AD177" i="1" s="1"/>
  <c r="AC174" i="1"/>
  <c r="AB174" i="1"/>
  <c r="AA174" i="1"/>
  <c r="Z174" i="1"/>
  <c r="Y174" i="1"/>
  <c r="X174" i="1"/>
  <c r="W174" i="1"/>
  <c r="V174" i="1"/>
  <c r="T174" i="1"/>
  <c r="G174" i="1"/>
  <c r="F174" i="1"/>
  <c r="E174" i="1"/>
  <c r="D174" i="1"/>
  <c r="C174" i="1"/>
  <c r="B174" i="1"/>
  <c r="B167" i="1"/>
  <c r="C167" i="1"/>
  <c r="D167" i="1"/>
  <c r="E167" i="1"/>
  <c r="F167" i="1"/>
  <c r="G167" i="1"/>
  <c r="T167" i="1"/>
  <c r="V167" i="1"/>
  <c r="W167" i="1"/>
  <c r="X167" i="1"/>
  <c r="Y167" i="1"/>
  <c r="Z167" i="1"/>
  <c r="AA167" i="1"/>
  <c r="AN167" i="1"/>
  <c r="AP167" i="1"/>
  <c r="AQ167" i="1"/>
  <c r="AR167" i="1"/>
  <c r="AS167" i="1"/>
  <c r="AT167" i="1"/>
  <c r="AU167" i="1"/>
  <c r="BH167" i="1"/>
  <c r="BH155" i="1"/>
  <c r="AU155" i="1"/>
  <c r="AT155" i="1"/>
  <c r="AS155" i="1"/>
  <c r="AR155" i="1"/>
  <c r="AQ155" i="1"/>
  <c r="AN155" i="1"/>
  <c r="AM155" i="1"/>
  <c r="AL155" i="1"/>
  <c r="AK155" i="1"/>
  <c r="AJ155" i="1"/>
  <c r="AI155" i="1"/>
  <c r="AH155" i="1"/>
  <c r="AG155" i="1"/>
  <c r="AF155" i="1"/>
  <c r="AE155" i="1"/>
  <c r="AD155" i="1"/>
  <c r="AC155" i="1"/>
  <c r="AB155" i="1"/>
  <c r="AA155" i="1"/>
  <c r="Z155" i="1"/>
  <c r="Y155" i="1"/>
  <c r="X155" i="1"/>
  <c r="W155" i="1"/>
  <c r="T155" i="1"/>
  <c r="G155" i="1"/>
  <c r="F155" i="1"/>
  <c r="E155" i="1"/>
  <c r="D155" i="1"/>
  <c r="C155" i="1"/>
  <c r="AC145" i="1"/>
  <c r="AD145" i="1"/>
  <c r="AE145" i="1"/>
  <c r="AF145" i="1"/>
  <c r="AG145" i="1"/>
  <c r="AH145" i="1"/>
  <c r="AI145" i="1"/>
  <c r="AJ145" i="1"/>
  <c r="AK145" i="1"/>
  <c r="AL145" i="1"/>
  <c r="AM145" i="1"/>
  <c r="AC137" i="1"/>
  <c r="AD137" i="1"/>
  <c r="AE137" i="1"/>
  <c r="AF137" i="1"/>
  <c r="AG137" i="1"/>
  <c r="AH137" i="1"/>
  <c r="AI137" i="1"/>
  <c r="AJ137" i="1"/>
  <c r="AK137" i="1"/>
  <c r="AL137" i="1"/>
  <c r="AM137" i="1"/>
  <c r="AB137" i="1"/>
  <c r="AC136" i="1"/>
  <c r="AD136" i="1"/>
  <c r="AE136" i="1"/>
  <c r="AF136" i="1"/>
  <c r="AG136" i="1"/>
  <c r="AH136" i="1"/>
  <c r="AI136" i="1"/>
  <c r="AJ136" i="1"/>
  <c r="AK136" i="1"/>
  <c r="AL136" i="1"/>
  <c r="AM136" i="1"/>
  <c r="AB136" i="1"/>
  <c r="AC135" i="1"/>
  <c r="AD135" i="1"/>
  <c r="AE135" i="1"/>
  <c r="AF135" i="1"/>
  <c r="AG135" i="1"/>
  <c r="AH135" i="1"/>
  <c r="AI135" i="1"/>
  <c r="AJ135" i="1"/>
  <c r="AK135" i="1"/>
  <c r="AL135" i="1"/>
  <c r="AM135" i="1"/>
  <c r="AB135" i="1"/>
  <c r="AC127" i="1"/>
  <c r="AD127" i="1"/>
  <c r="AE127" i="1"/>
  <c r="AF127" i="1"/>
  <c r="AG127" i="1"/>
  <c r="AH127" i="1"/>
  <c r="AI127" i="1"/>
  <c r="AJ127" i="1"/>
  <c r="AK127" i="1"/>
  <c r="AL127" i="1"/>
  <c r="AM127" i="1"/>
  <c r="AB127" i="1"/>
  <c r="AC126" i="1"/>
  <c r="AD126" i="1"/>
  <c r="AE126" i="1"/>
  <c r="AF126" i="1"/>
  <c r="AG126" i="1"/>
  <c r="AH126" i="1"/>
  <c r="AI126" i="1"/>
  <c r="AJ126" i="1"/>
  <c r="AK126" i="1"/>
  <c r="AL126" i="1"/>
  <c r="AM126" i="1"/>
  <c r="AB126" i="1"/>
  <c r="AC125" i="1"/>
  <c r="AD125" i="1"/>
  <c r="AE125" i="1"/>
  <c r="AF125" i="1"/>
  <c r="AG125" i="1"/>
  <c r="AH125" i="1"/>
  <c r="AI125" i="1"/>
  <c r="AJ125" i="1"/>
  <c r="AK125" i="1"/>
  <c r="AL125" i="1"/>
  <c r="AM125" i="1"/>
  <c r="AB125" i="1"/>
  <c r="BH138" i="1"/>
  <c r="AU138" i="1"/>
  <c r="AT138" i="1"/>
  <c r="AS138" i="1"/>
  <c r="AR138" i="1"/>
  <c r="AQ138" i="1"/>
  <c r="AP138" i="1"/>
  <c r="AN138" i="1"/>
  <c r="AM138" i="1"/>
  <c r="AL138" i="1"/>
  <c r="AK138" i="1"/>
  <c r="AJ138" i="1"/>
  <c r="AI138" i="1"/>
  <c r="AH138" i="1"/>
  <c r="AG138" i="1"/>
  <c r="AF138" i="1"/>
  <c r="AE138" i="1"/>
  <c r="AD138" i="1"/>
  <c r="AC138" i="1"/>
  <c r="AB138" i="1"/>
  <c r="AA138" i="1"/>
  <c r="Z138" i="1"/>
  <c r="Y138" i="1"/>
  <c r="X138" i="1"/>
  <c r="W138" i="1"/>
  <c r="V138" i="1"/>
  <c r="T138" i="1"/>
  <c r="G138" i="1"/>
  <c r="F138" i="1"/>
  <c r="E138" i="1"/>
  <c r="D138" i="1"/>
  <c r="C138" i="1"/>
  <c r="B138" i="1"/>
  <c r="BH134" i="1"/>
  <c r="AU134" i="1"/>
  <c r="AT134" i="1"/>
  <c r="AS134" i="1"/>
  <c r="AR134" i="1"/>
  <c r="AQ134" i="1"/>
  <c r="AP134" i="1"/>
  <c r="AN134" i="1"/>
  <c r="AM134" i="1"/>
  <c r="AL134" i="1"/>
  <c r="AK134" i="1"/>
  <c r="AJ134" i="1"/>
  <c r="AI134" i="1"/>
  <c r="AH134" i="1"/>
  <c r="AG134" i="1"/>
  <c r="AF134" i="1"/>
  <c r="AE134" i="1"/>
  <c r="AD134" i="1"/>
  <c r="AC134" i="1"/>
  <c r="AB134" i="1"/>
  <c r="AA134" i="1"/>
  <c r="Z134" i="1"/>
  <c r="Y134" i="1"/>
  <c r="X134" i="1"/>
  <c r="W134" i="1"/>
  <c r="V134" i="1"/>
  <c r="T134" i="1"/>
  <c r="G134" i="1"/>
  <c r="F134" i="1"/>
  <c r="E134" i="1"/>
  <c r="D134" i="1"/>
  <c r="C134" i="1"/>
  <c r="B134" i="1"/>
  <c r="BH141" i="1"/>
  <c r="AU141" i="1"/>
  <c r="AT141" i="1"/>
  <c r="AS141" i="1"/>
  <c r="AR141" i="1"/>
  <c r="AQ141" i="1"/>
  <c r="AP141" i="1"/>
  <c r="AN141" i="1"/>
  <c r="AM141" i="1"/>
  <c r="AL141" i="1"/>
  <c r="AK141" i="1"/>
  <c r="AJ141" i="1"/>
  <c r="AI141" i="1"/>
  <c r="AH141" i="1"/>
  <c r="AG141" i="1"/>
  <c r="AF141" i="1"/>
  <c r="AE141" i="1"/>
  <c r="AD141" i="1"/>
  <c r="AC141" i="1"/>
  <c r="AA141" i="1"/>
  <c r="Z141" i="1"/>
  <c r="Y141" i="1"/>
  <c r="X141" i="1"/>
  <c r="W141" i="1"/>
  <c r="V141" i="1"/>
  <c r="T141" i="1"/>
  <c r="G141" i="1"/>
  <c r="F141" i="1"/>
  <c r="E141" i="1"/>
  <c r="D141" i="1"/>
  <c r="C141" i="1"/>
  <c r="B141" i="1"/>
  <c r="BH128" i="1"/>
  <c r="AU128" i="1"/>
  <c r="AT128" i="1"/>
  <c r="AS128" i="1"/>
  <c r="AR128" i="1"/>
  <c r="AQ128" i="1"/>
  <c r="AP128" i="1"/>
  <c r="AN128" i="1"/>
  <c r="AM128" i="1"/>
  <c r="AL128" i="1"/>
  <c r="AK128" i="1"/>
  <c r="AJ128" i="1"/>
  <c r="AI128" i="1"/>
  <c r="AH128" i="1"/>
  <c r="AG128" i="1"/>
  <c r="AF128" i="1"/>
  <c r="AE128" i="1"/>
  <c r="AD128" i="1"/>
  <c r="AC128" i="1"/>
  <c r="AB128" i="1"/>
  <c r="AA128" i="1"/>
  <c r="Z128" i="1"/>
  <c r="Y128" i="1"/>
  <c r="X128" i="1"/>
  <c r="W128" i="1"/>
  <c r="V128" i="1"/>
  <c r="T128" i="1"/>
  <c r="G128" i="1"/>
  <c r="F128" i="1"/>
  <c r="E128" i="1"/>
  <c r="D128" i="1"/>
  <c r="C128" i="1"/>
  <c r="B128" i="1"/>
  <c r="AC115" i="1"/>
  <c r="AD115" i="1"/>
  <c r="AE115" i="1"/>
  <c r="AF115" i="1"/>
  <c r="AG115" i="1"/>
  <c r="AH115" i="1"/>
  <c r="AI115" i="1"/>
  <c r="AJ115" i="1"/>
  <c r="AK115" i="1"/>
  <c r="AL115" i="1"/>
  <c r="AM115" i="1"/>
  <c r="AB115" i="1"/>
  <c r="AC114" i="1"/>
  <c r="AD114" i="1"/>
  <c r="AE114" i="1"/>
  <c r="AF114" i="1"/>
  <c r="AG114" i="1"/>
  <c r="AH114" i="1"/>
  <c r="AI114" i="1"/>
  <c r="AJ114" i="1"/>
  <c r="AK114" i="1"/>
  <c r="AL114" i="1"/>
  <c r="AM114" i="1"/>
  <c r="AB114" i="1"/>
  <c r="AC108" i="1"/>
  <c r="AD108" i="1"/>
  <c r="AE108" i="1"/>
  <c r="AF108" i="1"/>
  <c r="AG108" i="1"/>
  <c r="AH108" i="1"/>
  <c r="AI108" i="1"/>
  <c r="AJ108" i="1"/>
  <c r="AK108" i="1"/>
  <c r="AL108" i="1"/>
  <c r="AM108" i="1"/>
  <c r="AB108" i="1"/>
  <c r="AC107" i="1"/>
  <c r="AD107" i="1"/>
  <c r="AE107" i="1"/>
  <c r="AF107" i="1"/>
  <c r="AG107" i="1"/>
  <c r="AH107" i="1"/>
  <c r="AI107" i="1"/>
  <c r="AJ107" i="1"/>
  <c r="AK107" i="1"/>
  <c r="AL107" i="1"/>
  <c r="AM107" i="1"/>
  <c r="AB107" i="1"/>
  <c r="AC106" i="1"/>
  <c r="AD106" i="1"/>
  <c r="AE106" i="1"/>
  <c r="AF106" i="1"/>
  <c r="AG106" i="1"/>
  <c r="AH106" i="1"/>
  <c r="AI106" i="1"/>
  <c r="AJ106" i="1"/>
  <c r="AK106" i="1"/>
  <c r="AL106" i="1"/>
  <c r="AM106" i="1"/>
  <c r="AB106" i="1"/>
  <c r="AC105" i="1"/>
  <c r="AD105" i="1"/>
  <c r="AE105" i="1"/>
  <c r="AF105" i="1"/>
  <c r="AG105" i="1"/>
  <c r="AH105" i="1"/>
  <c r="AI105" i="1"/>
  <c r="AJ105" i="1"/>
  <c r="AK105" i="1"/>
  <c r="AL105" i="1"/>
  <c r="AM105" i="1"/>
  <c r="AB105" i="1"/>
  <c r="AC104" i="1"/>
  <c r="AD104" i="1"/>
  <c r="AE104" i="1"/>
  <c r="AF104" i="1"/>
  <c r="AG104" i="1"/>
  <c r="AH104" i="1"/>
  <c r="AI104" i="1"/>
  <c r="AJ104" i="1"/>
  <c r="AK104" i="1"/>
  <c r="AL104" i="1"/>
  <c r="AM104" i="1"/>
  <c r="AB104" i="1"/>
  <c r="AC97" i="1"/>
  <c r="AD97" i="1"/>
  <c r="AE97" i="1"/>
  <c r="AF97" i="1"/>
  <c r="AG97" i="1"/>
  <c r="AH97" i="1"/>
  <c r="AI97" i="1"/>
  <c r="AJ97" i="1"/>
  <c r="AK97" i="1"/>
  <c r="AL97" i="1"/>
  <c r="AM97" i="1"/>
  <c r="AB97" i="1"/>
  <c r="AC96" i="1"/>
  <c r="AD96" i="1"/>
  <c r="AE96" i="1"/>
  <c r="AF96" i="1"/>
  <c r="AG96" i="1"/>
  <c r="AH96" i="1"/>
  <c r="AI96" i="1"/>
  <c r="AJ96" i="1"/>
  <c r="AK96" i="1"/>
  <c r="AL96" i="1"/>
  <c r="AM96" i="1"/>
  <c r="AB96" i="1"/>
  <c r="AC95" i="1"/>
  <c r="AD95" i="1"/>
  <c r="AE95" i="1"/>
  <c r="AF95" i="1"/>
  <c r="AG95" i="1"/>
  <c r="AH95" i="1"/>
  <c r="AI95" i="1"/>
  <c r="AJ95" i="1"/>
  <c r="AK95" i="1"/>
  <c r="AL95" i="1"/>
  <c r="AM95" i="1"/>
  <c r="AB95" i="1"/>
  <c r="AC84" i="1"/>
  <c r="AD84" i="1"/>
  <c r="AE84" i="1"/>
  <c r="AF84" i="1"/>
  <c r="AG84" i="1"/>
  <c r="AH84" i="1"/>
  <c r="AI84" i="1"/>
  <c r="AJ84" i="1"/>
  <c r="AK84" i="1"/>
  <c r="AL84" i="1"/>
  <c r="AM84" i="1"/>
  <c r="AB84" i="1"/>
  <c r="AC78" i="1"/>
  <c r="AD78" i="1"/>
  <c r="AE78" i="1"/>
  <c r="AF78" i="1"/>
  <c r="AG78" i="1"/>
  <c r="AH78" i="1"/>
  <c r="AI78" i="1"/>
  <c r="AJ78" i="1"/>
  <c r="AK78" i="1"/>
  <c r="AL78" i="1"/>
  <c r="AM78" i="1"/>
  <c r="AB78" i="1"/>
  <c r="AC77" i="1"/>
  <c r="AD77" i="1"/>
  <c r="AE77" i="1"/>
  <c r="AF77" i="1"/>
  <c r="AG77" i="1"/>
  <c r="AH77" i="1"/>
  <c r="AI77" i="1"/>
  <c r="AJ77" i="1"/>
  <c r="AK77" i="1"/>
  <c r="AL77" i="1"/>
  <c r="AM77" i="1"/>
  <c r="AB77" i="1"/>
  <c r="AC76" i="1"/>
  <c r="AD76" i="1"/>
  <c r="AE76" i="1"/>
  <c r="AF76" i="1"/>
  <c r="AG76" i="1"/>
  <c r="AH76" i="1"/>
  <c r="AI76" i="1"/>
  <c r="AJ76" i="1"/>
  <c r="AK76" i="1"/>
  <c r="AL76" i="1"/>
  <c r="AM76" i="1"/>
  <c r="AB76" i="1"/>
  <c r="AC75" i="1"/>
  <c r="AD75" i="1"/>
  <c r="AE75" i="1"/>
  <c r="AF75" i="1"/>
  <c r="AG75" i="1"/>
  <c r="AH75" i="1"/>
  <c r="AI75" i="1"/>
  <c r="AJ75" i="1"/>
  <c r="AK75" i="1"/>
  <c r="AL75" i="1"/>
  <c r="AM75" i="1"/>
  <c r="AB75" i="1"/>
  <c r="AC74" i="1"/>
  <c r="AD74" i="1"/>
  <c r="AE74" i="1"/>
  <c r="AF74" i="1"/>
  <c r="AG74" i="1"/>
  <c r="AH74" i="1"/>
  <c r="AI74" i="1"/>
  <c r="AJ74" i="1"/>
  <c r="AK74" i="1"/>
  <c r="AL74" i="1"/>
  <c r="AM74" i="1"/>
  <c r="AB74" i="1"/>
  <c r="AC68" i="1"/>
  <c r="AD68" i="1"/>
  <c r="AE68" i="1"/>
  <c r="AF68" i="1"/>
  <c r="AG68" i="1"/>
  <c r="AH68" i="1"/>
  <c r="AI68" i="1"/>
  <c r="AJ68" i="1"/>
  <c r="AK68" i="1"/>
  <c r="AL68" i="1"/>
  <c r="AM68" i="1"/>
  <c r="AB68" i="1"/>
  <c r="AC67" i="1"/>
  <c r="AD67" i="1"/>
  <c r="AE67" i="1"/>
  <c r="AF67" i="1"/>
  <c r="AG67" i="1"/>
  <c r="AH67" i="1"/>
  <c r="AI67" i="1"/>
  <c r="AJ67" i="1"/>
  <c r="AK67" i="1"/>
  <c r="AL67" i="1"/>
  <c r="AM67" i="1"/>
  <c r="AB67" i="1"/>
  <c r="AC66" i="1"/>
  <c r="AD66" i="1"/>
  <c r="AE66" i="1"/>
  <c r="AF66" i="1"/>
  <c r="AG66" i="1"/>
  <c r="AH66" i="1"/>
  <c r="AI66" i="1"/>
  <c r="AJ66" i="1"/>
  <c r="AK66" i="1"/>
  <c r="AL66" i="1"/>
  <c r="AM66" i="1"/>
  <c r="AB66" i="1"/>
  <c r="BH351" i="1"/>
  <c r="AU351" i="1"/>
  <c r="AT351" i="1"/>
  <c r="AS351" i="1"/>
  <c r="AR351" i="1"/>
  <c r="AQ351" i="1"/>
  <c r="AP351" i="1"/>
  <c r="AN351" i="1"/>
  <c r="AA351" i="1"/>
  <c r="Z351" i="1"/>
  <c r="Y351" i="1"/>
  <c r="X351" i="1"/>
  <c r="W351" i="1"/>
  <c r="V351" i="1"/>
  <c r="T351" i="1"/>
  <c r="G351" i="1"/>
  <c r="F351" i="1"/>
  <c r="E351" i="1"/>
  <c r="D351" i="1"/>
  <c r="C351" i="1"/>
  <c r="B351" i="1"/>
  <c r="BH350" i="1"/>
  <c r="AU350" i="1"/>
  <c r="AT350" i="1"/>
  <c r="AS350" i="1"/>
  <c r="AR350" i="1"/>
  <c r="AQ350" i="1"/>
  <c r="AP350" i="1"/>
  <c r="AN350" i="1"/>
  <c r="AA350" i="1"/>
  <c r="Z350" i="1"/>
  <c r="Y350" i="1"/>
  <c r="X350" i="1"/>
  <c r="W350" i="1"/>
  <c r="V350" i="1"/>
  <c r="T350" i="1"/>
  <c r="G350" i="1"/>
  <c r="F350" i="1"/>
  <c r="E350" i="1"/>
  <c r="D350" i="1"/>
  <c r="C350" i="1"/>
  <c r="B350" i="1"/>
  <c r="BH321" i="1"/>
  <c r="AU321" i="1"/>
  <c r="AT321" i="1"/>
  <c r="AS321" i="1"/>
  <c r="AR321" i="1"/>
  <c r="AQ321" i="1"/>
  <c r="AP321" i="1"/>
  <c r="AN321" i="1"/>
  <c r="AA321" i="1"/>
  <c r="Z321" i="1"/>
  <c r="Y321" i="1"/>
  <c r="X321" i="1"/>
  <c r="W321" i="1"/>
  <c r="V321" i="1"/>
  <c r="T321" i="1"/>
  <c r="G321" i="1"/>
  <c r="F321" i="1"/>
  <c r="E321" i="1"/>
  <c r="D321" i="1"/>
  <c r="C321" i="1"/>
  <c r="B321" i="1"/>
  <c r="BH320" i="1"/>
  <c r="AU320" i="1"/>
  <c r="AT320" i="1"/>
  <c r="AS320" i="1"/>
  <c r="AR320" i="1"/>
  <c r="AQ320" i="1"/>
  <c r="AP320" i="1"/>
  <c r="AN320" i="1"/>
  <c r="AA320" i="1"/>
  <c r="Z320" i="1"/>
  <c r="Y320" i="1"/>
  <c r="X320" i="1"/>
  <c r="W320" i="1"/>
  <c r="V320" i="1"/>
  <c r="T320" i="1"/>
  <c r="G320" i="1"/>
  <c r="F320" i="1"/>
  <c r="E320" i="1"/>
  <c r="D320" i="1"/>
  <c r="C320" i="1"/>
  <c r="B320" i="1"/>
  <c r="BH291" i="1"/>
  <c r="AU291" i="1"/>
  <c r="AT291" i="1"/>
  <c r="AS291" i="1"/>
  <c r="AR291" i="1"/>
  <c r="AQ291" i="1"/>
  <c r="AP291" i="1"/>
  <c r="AN291" i="1"/>
  <c r="AA291" i="1"/>
  <c r="Z291" i="1"/>
  <c r="Y291" i="1"/>
  <c r="X291" i="1"/>
  <c r="W291" i="1"/>
  <c r="V291" i="1"/>
  <c r="T291" i="1"/>
  <c r="G291" i="1"/>
  <c r="F291" i="1"/>
  <c r="E291" i="1"/>
  <c r="D291" i="1"/>
  <c r="C291" i="1"/>
  <c r="B291" i="1"/>
  <c r="BH290" i="1"/>
  <c r="AU290" i="1"/>
  <c r="AT290" i="1"/>
  <c r="AS290" i="1"/>
  <c r="AR290" i="1"/>
  <c r="AQ290" i="1"/>
  <c r="AP290" i="1"/>
  <c r="AN290" i="1"/>
  <c r="AA290" i="1"/>
  <c r="Z290" i="1"/>
  <c r="Y290" i="1"/>
  <c r="X290" i="1"/>
  <c r="W290" i="1"/>
  <c r="V290" i="1"/>
  <c r="T290" i="1"/>
  <c r="G290" i="1"/>
  <c r="F290" i="1"/>
  <c r="E290" i="1"/>
  <c r="D290" i="1"/>
  <c r="C290" i="1"/>
  <c r="B290" i="1"/>
  <c r="BH262" i="1"/>
  <c r="AU262" i="1"/>
  <c r="AT262" i="1"/>
  <c r="AS262" i="1"/>
  <c r="AR262" i="1"/>
  <c r="AQ262" i="1"/>
  <c r="AP262" i="1"/>
  <c r="AN262" i="1"/>
  <c r="AA262" i="1"/>
  <c r="Z262" i="1"/>
  <c r="Y262" i="1"/>
  <c r="X262" i="1"/>
  <c r="W262" i="1"/>
  <c r="V262" i="1"/>
  <c r="T262" i="1"/>
  <c r="G262" i="1"/>
  <c r="F262" i="1"/>
  <c r="E262" i="1"/>
  <c r="D262" i="1"/>
  <c r="C262" i="1"/>
  <c r="B262" i="1"/>
  <c r="BH261" i="1"/>
  <c r="AU261" i="1"/>
  <c r="AT261" i="1"/>
  <c r="AT264" i="1" s="1"/>
  <c r="AS261" i="1"/>
  <c r="AR261" i="1"/>
  <c r="AQ261" i="1"/>
  <c r="AP261" i="1"/>
  <c r="AN261" i="1"/>
  <c r="AA261" i="1"/>
  <c r="Z261" i="1"/>
  <c r="Y261" i="1"/>
  <c r="X261" i="1"/>
  <c r="W261" i="1"/>
  <c r="V261" i="1"/>
  <c r="T261" i="1"/>
  <c r="G261" i="1"/>
  <c r="F261" i="1"/>
  <c r="E261" i="1"/>
  <c r="D261" i="1"/>
  <c r="C261" i="1"/>
  <c r="B261" i="1"/>
  <c r="BH232" i="1"/>
  <c r="AU232" i="1"/>
  <c r="AT232" i="1"/>
  <c r="AS232" i="1"/>
  <c r="AR232" i="1"/>
  <c r="AQ232" i="1"/>
  <c r="AP232" i="1"/>
  <c r="AN232" i="1"/>
  <c r="AA232" i="1"/>
  <c r="Z232" i="1"/>
  <c r="Y232" i="1"/>
  <c r="X232" i="1"/>
  <c r="W232" i="1"/>
  <c r="V232" i="1"/>
  <c r="T232" i="1"/>
  <c r="G232" i="1"/>
  <c r="F232" i="1"/>
  <c r="E232" i="1"/>
  <c r="D232" i="1"/>
  <c r="C232" i="1"/>
  <c r="B232" i="1"/>
  <c r="BH231" i="1"/>
  <c r="AU231" i="1"/>
  <c r="AT231" i="1"/>
  <c r="AS231" i="1"/>
  <c r="AR231" i="1"/>
  <c r="AQ231" i="1"/>
  <c r="AP231" i="1"/>
  <c r="AN231" i="1"/>
  <c r="AA231" i="1"/>
  <c r="Z231" i="1"/>
  <c r="Y231" i="1"/>
  <c r="X231" i="1"/>
  <c r="W231" i="1"/>
  <c r="V231" i="1"/>
  <c r="T231" i="1"/>
  <c r="G231" i="1"/>
  <c r="F231" i="1"/>
  <c r="E231" i="1"/>
  <c r="D231" i="1"/>
  <c r="C231" i="1"/>
  <c r="B231" i="1"/>
  <c r="BH169" i="1"/>
  <c r="AU169" i="1"/>
  <c r="AT169" i="1"/>
  <c r="AS169" i="1"/>
  <c r="AR169" i="1"/>
  <c r="AQ169" i="1"/>
  <c r="AP169" i="1"/>
  <c r="AN169" i="1"/>
  <c r="AM169" i="1"/>
  <c r="AL169" i="1"/>
  <c r="AK169" i="1"/>
  <c r="AJ169" i="1"/>
  <c r="AI169" i="1"/>
  <c r="AH169" i="1"/>
  <c r="AG169" i="1"/>
  <c r="AF169" i="1"/>
  <c r="AE169" i="1"/>
  <c r="AD169" i="1"/>
  <c r="AC169" i="1"/>
  <c r="AA169" i="1"/>
  <c r="Z169" i="1"/>
  <c r="Y169" i="1"/>
  <c r="X169" i="1"/>
  <c r="W169" i="1"/>
  <c r="V169" i="1"/>
  <c r="T169" i="1"/>
  <c r="G169" i="1"/>
  <c r="F169" i="1"/>
  <c r="E169" i="1"/>
  <c r="D169" i="1"/>
  <c r="C169" i="1"/>
  <c r="B169" i="1"/>
  <c r="BH168" i="1"/>
  <c r="AU168" i="1"/>
  <c r="AT168" i="1"/>
  <c r="AS168" i="1"/>
  <c r="AR168" i="1"/>
  <c r="AQ168" i="1"/>
  <c r="AP168" i="1"/>
  <c r="AN168" i="1"/>
  <c r="AM168" i="1"/>
  <c r="AL168" i="1"/>
  <c r="AK168" i="1"/>
  <c r="AJ168" i="1"/>
  <c r="AI168" i="1"/>
  <c r="AH168" i="1"/>
  <c r="AG168" i="1"/>
  <c r="AF168" i="1"/>
  <c r="AE168" i="1"/>
  <c r="AD168" i="1"/>
  <c r="AC168" i="1"/>
  <c r="AB168" i="1"/>
  <c r="AA168" i="1"/>
  <c r="Z168" i="1"/>
  <c r="Y168" i="1"/>
  <c r="X168" i="1"/>
  <c r="W168" i="1"/>
  <c r="V168" i="1"/>
  <c r="T168" i="1"/>
  <c r="G168" i="1"/>
  <c r="F168" i="1"/>
  <c r="E168" i="1"/>
  <c r="D168" i="1"/>
  <c r="C168" i="1"/>
  <c r="B168" i="1"/>
  <c r="BH140" i="1"/>
  <c r="AU140" i="1"/>
  <c r="AT140" i="1"/>
  <c r="AS140" i="1"/>
  <c r="AR140" i="1"/>
  <c r="AQ140" i="1"/>
  <c r="AP140" i="1"/>
  <c r="AN140" i="1"/>
  <c r="AM140" i="1"/>
  <c r="AL140" i="1"/>
  <c r="AK140" i="1"/>
  <c r="AJ140" i="1"/>
  <c r="AI140" i="1"/>
  <c r="AH140" i="1"/>
  <c r="AG140" i="1"/>
  <c r="AF140" i="1"/>
  <c r="AE140" i="1"/>
  <c r="AD140" i="1"/>
  <c r="AC140" i="1"/>
  <c r="AA140" i="1"/>
  <c r="Z140" i="1"/>
  <c r="Y140" i="1"/>
  <c r="X140" i="1"/>
  <c r="W140" i="1"/>
  <c r="V140" i="1"/>
  <c r="T140" i="1"/>
  <c r="G140" i="1"/>
  <c r="F140" i="1"/>
  <c r="E140" i="1"/>
  <c r="D140" i="1"/>
  <c r="C140" i="1"/>
  <c r="B140" i="1"/>
  <c r="BH139" i="1"/>
  <c r="AU139" i="1"/>
  <c r="AT139" i="1"/>
  <c r="AS139" i="1"/>
  <c r="AR139" i="1"/>
  <c r="AQ139" i="1"/>
  <c r="AP139" i="1"/>
  <c r="AN139" i="1"/>
  <c r="AM139" i="1"/>
  <c r="AL139" i="1"/>
  <c r="AK139" i="1"/>
  <c r="AJ139" i="1"/>
  <c r="AI139" i="1"/>
  <c r="AH139" i="1"/>
  <c r="AG139" i="1"/>
  <c r="AF139" i="1"/>
  <c r="AE139" i="1"/>
  <c r="AD139" i="1"/>
  <c r="AC139" i="1"/>
  <c r="AB139" i="1"/>
  <c r="AA139" i="1"/>
  <c r="Z139" i="1"/>
  <c r="Y139" i="1"/>
  <c r="X139" i="1"/>
  <c r="W139" i="1"/>
  <c r="V139" i="1"/>
  <c r="T139" i="1"/>
  <c r="G139" i="1"/>
  <c r="F139" i="1"/>
  <c r="E139" i="1"/>
  <c r="D139" i="1"/>
  <c r="C139" i="1"/>
  <c r="B139" i="1"/>
  <c r="BH110" i="1"/>
  <c r="AU110" i="1"/>
  <c r="AT110" i="1"/>
  <c r="AS110" i="1"/>
  <c r="AR110" i="1"/>
  <c r="AQ110" i="1"/>
  <c r="AP110" i="1"/>
  <c r="AN110" i="1"/>
  <c r="AM110" i="1"/>
  <c r="AL110" i="1"/>
  <c r="AK110" i="1"/>
  <c r="AJ110" i="1"/>
  <c r="AI110" i="1"/>
  <c r="AH110" i="1"/>
  <c r="AG110" i="1"/>
  <c r="AF110" i="1"/>
  <c r="AE110" i="1"/>
  <c r="AD110" i="1"/>
  <c r="AC110" i="1"/>
  <c r="AB110" i="1"/>
  <c r="AA110" i="1"/>
  <c r="Z110" i="1"/>
  <c r="Y110" i="1"/>
  <c r="X110" i="1"/>
  <c r="W110" i="1"/>
  <c r="V110" i="1"/>
  <c r="T110" i="1"/>
  <c r="G110" i="1"/>
  <c r="F110" i="1"/>
  <c r="E110" i="1"/>
  <c r="D110" i="1"/>
  <c r="C110" i="1"/>
  <c r="B110" i="1"/>
  <c r="BH109" i="1"/>
  <c r="AU109" i="1"/>
  <c r="AT109" i="1"/>
  <c r="AS109" i="1"/>
  <c r="AR109" i="1"/>
  <c r="AQ109" i="1"/>
  <c r="AP109" i="1"/>
  <c r="AN109" i="1"/>
  <c r="AM109" i="1"/>
  <c r="AL109" i="1"/>
  <c r="AK109" i="1"/>
  <c r="AJ109" i="1"/>
  <c r="AI109" i="1"/>
  <c r="AH109" i="1"/>
  <c r="AG109" i="1"/>
  <c r="AF109" i="1"/>
  <c r="AE109" i="1"/>
  <c r="AD109" i="1"/>
  <c r="AC109" i="1"/>
  <c r="AB109" i="1"/>
  <c r="AA109" i="1"/>
  <c r="Z109" i="1"/>
  <c r="Y109" i="1"/>
  <c r="X109" i="1"/>
  <c r="W109" i="1"/>
  <c r="V109" i="1"/>
  <c r="T109" i="1"/>
  <c r="G109" i="1"/>
  <c r="F109" i="1"/>
  <c r="E109" i="1"/>
  <c r="D109" i="1"/>
  <c r="C109" i="1"/>
  <c r="B109" i="1"/>
  <c r="BH80" i="1"/>
  <c r="AU80" i="1"/>
  <c r="AT80" i="1"/>
  <c r="AS80" i="1"/>
  <c r="AR80" i="1"/>
  <c r="AQ80" i="1"/>
  <c r="AP80" i="1"/>
  <c r="AN80" i="1"/>
  <c r="AM80" i="1"/>
  <c r="AL80" i="1"/>
  <c r="AK80" i="1"/>
  <c r="AJ80" i="1"/>
  <c r="AI80" i="1"/>
  <c r="AH80" i="1"/>
  <c r="AG80" i="1"/>
  <c r="AF80" i="1"/>
  <c r="AE80" i="1"/>
  <c r="AD80" i="1"/>
  <c r="AC80" i="1"/>
  <c r="AB80" i="1"/>
  <c r="AA80" i="1"/>
  <c r="Z80" i="1"/>
  <c r="Y80" i="1"/>
  <c r="X80" i="1"/>
  <c r="W80" i="1"/>
  <c r="V80" i="1"/>
  <c r="T80" i="1"/>
  <c r="G80" i="1"/>
  <c r="F80" i="1"/>
  <c r="E80" i="1"/>
  <c r="D80" i="1"/>
  <c r="C80" i="1"/>
  <c r="B80" i="1"/>
  <c r="BH79" i="1"/>
  <c r="AU79" i="1"/>
  <c r="AT79" i="1"/>
  <c r="AS79" i="1"/>
  <c r="AR79" i="1"/>
  <c r="AQ79" i="1"/>
  <c r="AP79" i="1"/>
  <c r="AN79" i="1"/>
  <c r="AM79" i="1"/>
  <c r="AL79" i="1"/>
  <c r="AK79" i="1"/>
  <c r="AJ79" i="1"/>
  <c r="AI79" i="1"/>
  <c r="AH79" i="1"/>
  <c r="AG79" i="1"/>
  <c r="AF79" i="1"/>
  <c r="AE79" i="1"/>
  <c r="AD79" i="1"/>
  <c r="AC79" i="1"/>
  <c r="AB79" i="1"/>
  <c r="AA79" i="1"/>
  <c r="Z79" i="1"/>
  <c r="Y79" i="1"/>
  <c r="X79" i="1"/>
  <c r="W79" i="1"/>
  <c r="V79" i="1"/>
  <c r="T79" i="1"/>
  <c r="G79" i="1"/>
  <c r="F79" i="1"/>
  <c r="E79" i="1"/>
  <c r="D79" i="1"/>
  <c r="C79" i="1"/>
  <c r="B79" i="1"/>
  <c r="BH340" i="1"/>
  <c r="AU340" i="1"/>
  <c r="AT340" i="1"/>
  <c r="AS340" i="1"/>
  <c r="AR340" i="1"/>
  <c r="AQ340" i="1"/>
  <c r="AP340" i="1"/>
  <c r="AN340" i="1"/>
  <c r="AA340" i="1"/>
  <c r="Z340" i="1"/>
  <c r="Y340" i="1"/>
  <c r="X340" i="1"/>
  <c r="W340" i="1"/>
  <c r="V340" i="1"/>
  <c r="G340" i="1"/>
  <c r="F340" i="1"/>
  <c r="E340" i="1"/>
  <c r="D340" i="1"/>
  <c r="C340" i="1"/>
  <c r="B340" i="1"/>
  <c r="BH339" i="1"/>
  <c r="AU339" i="1"/>
  <c r="AT339" i="1"/>
  <c r="AS339" i="1"/>
  <c r="AR339" i="1"/>
  <c r="AQ339" i="1"/>
  <c r="AP339" i="1"/>
  <c r="AN339" i="1"/>
  <c r="AA339" i="1"/>
  <c r="Z339" i="1"/>
  <c r="Y339" i="1"/>
  <c r="X339" i="1"/>
  <c r="W339" i="1"/>
  <c r="V339" i="1"/>
  <c r="T339" i="1"/>
  <c r="G339" i="1"/>
  <c r="F339" i="1"/>
  <c r="E339" i="1"/>
  <c r="D339" i="1"/>
  <c r="C339" i="1"/>
  <c r="B339" i="1"/>
  <c r="BH311" i="1"/>
  <c r="AU311" i="1"/>
  <c r="AT311" i="1"/>
  <c r="AS311" i="1"/>
  <c r="AR311" i="1"/>
  <c r="AQ311" i="1"/>
  <c r="AP311" i="1"/>
  <c r="AN311" i="1"/>
  <c r="AA311" i="1"/>
  <c r="Z311" i="1"/>
  <c r="Y311" i="1"/>
  <c r="X311" i="1"/>
  <c r="W311" i="1"/>
  <c r="V311" i="1"/>
  <c r="G311" i="1"/>
  <c r="F311" i="1"/>
  <c r="E311" i="1"/>
  <c r="D311" i="1"/>
  <c r="C311" i="1"/>
  <c r="B311" i="1"/>
  <c r="BH310" i="1"/>
  <c r="AU310" i="1"/>
  <c r="AU313" i="1" s="1"/>
  <c r="AT310" i="1"/>
  <c r="AT313" i="1" s="1"/>
  <c r="AS310" i="1"/>
  <c r="AS313" i="1" s="1"/>
  <c r="AR310" i="1"/>
  <c r="AQ310" i="1"/>
  <c r="AP310" i="1"/>
  <c r="AN310" i="1"/>
  <c r="AA310" i="1"/>
  <c r="AA313" i="1" s="1"/>
  <c r="Z310" i="1"/>
  <c r="Z313" i="1" s="1"/>
  <c r="Y310" i="1"/>
  <c r="Y313" i="1" s="1"/>
  <c r="X310" i="1"/>
  <c r="X313" i="1" s="1"/>
  <c r="W310" i="1"/>
  <c r="V310" i="1"/>
  <c r="T310" i="1"/>
  <c r="G310" i="1"/>
  <c r="F310" i="1"/>
  <c r="E310" i="1"/>
  <c r="D310" i="1"/>
  <c r="C310" i="1"/>
  <c r="B310" i="1"/>
  <c r="BH282" i="1"/>
  <c r="AU282" i="1"/>
  <c r="AT282" i="1"/>
  <c r="AS282" i="1"/>
  <c r="AR282" i="1"/>
  <c r="AQ282" i="1"/>
  <c r="AP282" i="1"/>
  <c r="AN282" i="1"/>
  <c r="AA282" i="1"/>
  <c r="Z282" i="1"/>
  <c r="Y282" i="1"/>
  <c r="X282" i="1"/>
  <c r="W282" i="1"/>
  <c r="V282" i="1"/>
  <c r="G282" i="1"/>
  <c r="F282" i="1"/>
  <c r="E282" i="1"/>
  <c r="D282" i="1"/>
  <c r="C282" i="1"/>
  <c r="B282" i="1"/>
  <c r="BH281" i="1"/>
  <c r="AU281" i="1"/>
  <c r="AT281" i="1"/>
  <c r="AS281" i="1"/>
  <c r="AR281" i="1"/>
  <c r="AQ281" i="1"/>
  <c r="AP281" i="1"/>
  <c r="AN281" i="1"/>
  <c r="AA281" i="1"/>
  <c r="Z281" i="1"/>
  <c r="Y281" i="1"/>
  <c r="X281" i="1"/>
  <c r="W281" i="1"/>
  <c r="V281" i="1"/>
  <c r="T281" i="1"/>
  <c r="G281" i="1"/>
  <c r="F281" i="1"/>
  <c r="E281" i="1"/>
  <c r="D281" i="1"/>
  <c r="C281" i="1"/>
  <c r="B281" i="1"/>
  <c r="BH252" i="1"/>
  <c r="AU252" i="1"/>
  <c r="AT252" i="1"/>
  <c r="AS252" i="1"/>
  <c r="AR252" i="1"/>
  <c r="AQ252" i="1"/>
  <c r="AP252" i="1"/>
  <c r="AN252" i="1"/>
  <c r="AA252" i="1"/>
  <c r="Z252" i="1"/>
  <c r="Y252" i="1"/>
  <c r="X252" i="1"/>
  <c r="W252" i="1"/>
  <c r="V252" i="1"/>
  <c r="G252" i="1"/>
  <c r="F252" i="1"/>
  <c r="E252" i="1"/>
  <c r="D252" i="1"/>
  <c r="C252" i="1"/>
  <c r="B252" i="1"/>
  <c r="BH251" i="1"/>
  <c r="AU251" i="1"/>
  <c r="AT251" i="1"/>
  <c r="AT254" i="1" s="1"/>
  <c r="AS251" i="1"/>
  <c r="AR251" i="1"/>
  <c r="AQ251" i="1"/>
  <c r="AP251" i="1"/>
  <c r="AN251" i="1"/>
  <c r="AA251" i="1"/>
  <c r="AA254" i="1" s="1"/>
  <c r="Z251" i="1"/>
  <c r="Z254" i="1" s="1"/>
  <c r="Y251" i="1"/>
  <c r="Y254" i="1" s="1"/>
  <c r="X251" i="1"/>
  <c r="X254" i="1" s="1"/>
  <c r="W251" i="1"/>
  <c r="V251" i="1"/>
  <c r="T251" i="1"/>
  <c r="G251" i="1"/>
  <c r="F251" i="1"/>
  <c r="E251" i="1"/>
  <c r="D251" i="1"/>
  <c r="C251" i="1"/>
  <c r="B251" i="1"/>
  <c r="BH222" i="1"/>
  <c r="AU222" i="1"/>
  <c r="AT222" i="1"/>
  <c r="AS222" i="1"/>
  <c r="AR222" i="1"/>
  <c r="AQ222" i="1"/>
  <c r="AP222" i="1"/>
  <c r="AN222" i="1"/>
  <c r="AA222" i="1"/>
  <c r="Z222" i="1"/>
  <c r="Y222" i="1"/>
  <c r="X222" i="1"/>
  <c r="W222" i="1"/>
  <c r="V222" i="1"/>
  <c r="G222" i="1"/>
  <c r="F222" i="1"/>
  <c r="E222" i="1"/>
  <c r="D222" i="1"/>
  <c r="C222" i="1"/>
  <c r="B222" i="1"/>
  <c r="BH221" i="1"/>
  <c r="AU221" i="1"/>
  <c r="AT221" i="1"/>
  <c r="AS221" i="1"/>
  <c r="AR221" i="1"/>
  <c r="AQ221" i="1"/>
  <c r="AP221" i="1"/>
  <c r="AN221" i="1"/>
  <c r="AA221" i="1"/>
  <c r="Z221" i="1"/>
  <c r="Y221" i="1"/>
  <c r="X221" i="1"/>
  <c r="W221" i="1"/>
  <c r="V221" i="1"/>
  <c r="T221" i="1"/>
  <c r="G221" i="1"/>
  <c r="F221" i="1"/>
  <c r="E221" i="1"/>
  <c r="D221" i="1"/>
  <c r="C221" i="1"/>
  <c r="B221" i="1"/>
  <c r="BH160" i="1"/>
  <c r="AU160" i="1"/>
  <c r="AT160" i="1"/>
  <c r="AS160" i="1"/>
  <c r="AR160" i="1"/>
  <c r="AQ160" i="1"/>
  <c r="AP160" i="1"/>
  <c r="AN160" i="1"/>
  <c r="AM160" i="1"/>
  <c r="AL160" i="1"/>
  <c r="AK160" i="1"/>
  <c r="AJ160" i="1"/>
  <c r="AI160" i="1"/>
  <c r="AH160" i="1"/>
  <c r="AG160" i="1"/>
  <c r="AF160" i="1"/>
  <c r="AE160" i="1"/>
  <c r="AD160" i="1"/>
  <c r="AC160" i="1"/>
  <c r="AA160" i="1"/>
  <c r="Z160" i="1"/>
  <c r="Y160" i="1"/>
  <c r="X160" i="1"/>
  <c r="W160" i="1"/>
  <c r="V160" i="1"/>
  <c r="G160" i="1"/>
  <c r="F160" i="1"/>
  <c r="E160" i="1"/>
  <c r="D160" i="1"/>
  <c r="C160" i="1"/>
  <c r="B160" i="1"/>
  <c r="BH159" i="1"/>
  <c r="AU159" i="1"/>
  <c r="AT159" i="1"/>
  <c r="AS159" i="1"/>
  <c r="AR159" i="1"/>
  <c r="AQ159" i="1"/>
  <c r="AP159" i="1"/>
  <c r="AN159" i="1"/>
  <c r="AM159" i="1"/>
  <c r="AL159" i="1"/>
  <c r="AK159" i="1"/>
  <c r="AJ159" i="1"/>
  <c r="AI159" i="1"/>
  <c r="AH159" i="1"/>
  <c r="AG159" i="1"/>
  <c r="AF159" i="1"/>
  <c r="AE159" i="1"/>
  <c r="AD159" i="1"/>
  <c r="AC159" i="1"/>
  <c r="AB159" i="1"/>
  <c r="AA159" i="1"/>
  <c r="Z159" i="1"/>
  <c r="Y159" i="1"/>
  <c r="X159" i="1"/>
  <c r="W159" i="1"/>
  <c r="V159" i="1"/>
  <c r="T159" i="1"/>
  <c r="G159" i="1"/>
  <c r="F159" i="1"/>
  <c r="E159" i="1"/>
  <c r="D159" i="1"/>
  <c r="C159" i="1"/>
  <c r="B159" i="1"/>
  <c r="BH130" i="1"/>
  <c r="AU130" i="1"/>
  <c r="AT130" i="1"/>
  <c r="AS130" i="1"/>
  <c r="AR130" i="1"/>
  <c r="AQ130" i="1"/>
  <c r="AP130" i="1"/>
  <c r="AN130" i="1"/>
  <c r="AM130" i="1"/>
  <c r="AL130" i="1"/>
  <c r="AK130" i="1"/>
  <c r="AJ130" i="1"/>
  <c r="AI130" i="1"/>
  <c r="AH130" i="1"/>
  <c r="AG130" i="1"/>
  <c r="AF130" i="1"/>
  <c r="AE130" i="1"/>
  <c r="AD130" i="1"/>
  <c r="AC130" i="1"/>
  <c r="AB130" i="1"/>
  <c r="AA130" i="1"/>
  <c r="Z130" i="1"/>
  <c r="Y130" i="1"/>
  <c r="X130" i="1"/>
  <c r="W130" i="1"/>
  <c r="V130" i="1"/>
  <c r="G130" i="1"/>
  <c r="F130" i="1"/>
  <c r="E130" i="1"/>
  <c r="D130" i="1"/>
  <c r="C130" i="1"/>
  <c r="B130" i="1"/>
  <c r="BH129" i="1"/>
  <c r="AU129" i="1"/>
  <c r="AT129" i="1"/>
  <c r="AS129" i="1"/>
  <c r="AR129" i="1"/>
  <c r="AQ129" i="1"/>
  <c r="AP129" i="1"/>
  <c r="AN129" i="1"/>
  <c r="AM129" i="1"/>
  <c r="AL129" i="1"/>
  <c r="AK129" i="1"/>
  <c r="AJ129" i="1"/>
  <c r="AI129" i="1"/>
  <c r="AH129" i="1"/>
  <c r="AG129" i="1"/>
  <c r="AF129" i="1"/>
  <c r="AE129" i="1"/>
  <c r="AD129" i="1"/>
  <c r="AC129" i="1"/>
  <c r="AB129" i="1"/>
  <c r="AA129" i="1"/>
  <c r="Z129" i="1"/>
  <c r="Y129" i="1"/>
  <c r="X129" i="1"/>
  <c r="W129" i="1"/>
  <c r="V129" i="1"/>
  <c r="T129" i="1"/>
  <c r="G129" i="1"/>
  <c r="F129" i="1"/>
  <c r="E129" i="1"/>
  <c r="D129" i="1"/>
  <c r="C129" i="1"/>
  <c r="B129" i="1"/>
  <c r="BH100" i="1"/>
  <c r="AU100" i="1"/>
  <c r="AT100" i="1"/>
  <c r="AS100" i="1"/>
  <c r="AR100" i="1"/>
  <c r="AQ100" i="1"/>
  <c r="AP100" i="1"/>
  <c r="AN100" i="1"/>
  <c r="AM100" i="1"/>
  <c r="AL100" i="1"/>
  <c r="AK100" i="1"/>
  <c r="AJ100" i="1"/>
  <c r="AI100" i="1"/>
  <c r="AH100" i="1"/>
  <c r="AG100" i="1"/>
  <c r="AF100" i="1"/>
  <c r="AE100" i="1"/>
  <c r="AD100" i="1"/>
  <c r="AC100" i="1"/>
  <c r="AB100" i="1"/>
  <c r="AA100" i="1"/>
  <c r="Z100" i="1"/>
  <c r="Y100" i="1"/>
  <c r="X100" i="1"/>
  <c r="W100" i="1"/>
  <c r="V100" i="1"/>
  <c r="G100" i="1"/>
  <c r="F100" i="1"/>
  <c r="E100" i="1"/>
  <c r="D100" i="1"/>
  <c r="C100" i="1"/>
  <c r="B100" i="1"/>
  <c r="BH99" i="1"/>
  <c r="AU99" i="1"/>
  <c r="AT99" i="1"/>
  <c r="AS99" i="1"/>
  <c r="AR99" i="1"/>
  <c r="AQ99" i="1"/>
  <c r="AP99" i="1"/>
  <c r="AN99" i="1"/>
  <c r="AM99" i="1"/>
  <c r="AL99" i="1"/>
  <c r="AK99" i="1"/>
  <c r="AJ99" i="1"/>
  <c r="AI99" i="1"/>
  <c r="AH99" i="1"/>
  <c r="AG99" i="1"/>
  <c r="AF99" i="1"/>
  <c r="AE99" i="1"/>
  <c r="AD99" i="1"/>
  <c r="AC99" i="1"/>
  <c r="AB99" i="1"/>
  <c r="AA99" i="1"/>
  <c r="Z99" i="1"/>
  <c r="Y99" i="1"/>
  <c r="X99" i="1"/>
  <c r="W99" i="1"/>
  <c r="V99" i="1"/>
  <c r="T99" i="1"/>
  <c r="G99" i="1"/>
  <c r="F99" i="1"/>
  <c r="E99" i="1"/>
  <c r="D99" i="1"/>
  <c r="C99" i="1"/>
  <c r="B99" i="1"/>
  <c r="BH70" i="1"/>
  <c r="AU70" i="1"/>
  <c r="AT70" i="1"/>
  <c r="AS70" i="1"/>
  <c r="AR70" i="1"/>
  <c r="AQ70" i="1"/>
  <c r="AP70" i="1"/>
  <c r="AN70" i="1"/>
  <c r="AM70" i="1"/>
  <c r="AL70" i="1"/>
  <c r="AK70" i="1"/>
  <c r="AJ70" i="1"/>
  <c r="AI70" i="1"/>
  <c r="AH70" i="1"/>
  <c r="AG70" i="1"/>
  <c r="AF70" i="1"/>
  <c r="AE70" i="1"/>
  <c r="AD70" i="1"/>
  <c r="AC70" i="1"/>
  <c r="AB70" i="1"/>
  <c r="AA70" i="1"/>
  <c r="Z70" i="1"/>
  <c r="Y70" i="1"/>
  <c r="X70" i="1"/>
  <c r="W70" i="1"/>
  <c r="V70" i="1"/>
  <c r="G70" i="1"/>
  <c r="F70" i="1"/>
  <c r="E70" i="1"/>
  <c r="D70" i="1"/>
  <c r="C70" i="1"/>
  <c r="B70" i="1"/>
  <c r="BH69" i="1"/>
  <c r="AU69" i="1"/>
  <c r="AT69" i="1"/>
  <c r="AS69" i="1"/>
  <c r="AR69" i="1"/>
  <c r="AQ69" i="1"/>
  <c r="AP69" i="1"/>
  <c r="AN69" i="1"/>
  <c r="AM69" i="1"/>
  <c r="AL69" i="1"/>
  <c r="AK69" i="1"/>
  <c r="AJ69" i="1"/>
  <c r="AI69" i="1"/>
  <c r="AH69" i="1"/>
  <c r="AG69" i="1"/>
  <c r="AF69" i="1"/>
  <c r="AE69" i="1"/>
  <c r="AD69" i="1"/>
  <c r="AC69" i="1"/>
  <c r="AB69" i="1"/>
  <c r="AA69" i="1"/>
  <c r="Z69" i="1"/>
  <c r="Y69" i="1"/>
  <c r="X69" i="1"/>
  <c r="W69" i="1"/>
  <c r="V69" i="1"/>
  <c r="T69" i="1"/>
  <c r="G69" i="1"/>
  <c r="F69" i="1"/>
  <c r="E69" i="1"/>
  <c r="D69" i="1"/>
  <c r="C69" i="1"/>
  <c r="B69" i="1"/>
  <c r="AC57" i="1"/>
  <c r="AD57" i="1"/>
  <c r="AE57" i="1"/>
  <c r="AF57" i="1"/>
  <c r="AG57" i="1"/>
  <c r="AH57" i="1"/>
  <c r="AI57" i="1"/>
  <c r="AJ57" i="1"/>
  <c r="AK57" i="1"/>
  <c r="AL57" i="1"/>
  <c r="AM57" i="1"/>
  <c r="AB57" i="1"/>
  <c r="AM55" i="1"/>
  <c r="AC55" i="1"/>
  <c r="AD55" i="1"/>
  <c r="AE55" i="1"/>
  <c r="AF55" i="1"/>
  <c r="AG55" i="1"/>
  <c r="AH55" i="1"/>
  <c r="AI55" i="1"/>
  <c r="AJ55" i="1"/>
  <c r="AK55" i="1"/>
  <c r="AL55" i="1"/>
  <c r="AB55" i="1"/>
  <c r="AC51" i="1"/>
  <c r="AD51" i="1"/>
  <c r="AE51" i="1"/>
  <c r="AF51" i="1"/>
  <c r="AG51" i="1"/>
  <c r="AH51" i="1"/>
  <c r="AI51" i="1"/>
  <c r="AJ51" i="1"/>
  <c r="AK51" i="1"/>
  <c r="AL51" i="1"/>
  <c r="AM51" i="1"/>
  <c r="AB51" i="1"/>
  <c r="AC50" i="1"/>
  <c r="AD50" i="1"/>
  <c r="AE50" i="1"/>
  <c r="AF50" i="1"/>
  <c r="AG50" i="1"/>
  <c r="AH50" i="1"/>
  <c r="AI50" i="1"/>
  <c r="AJ50" i="1"/>
  <c r="AK50" i="1"/>
  <c r="AL50" i="1"/>
  <c r="AM50" i="1"/>
  <c r="AB50" i="1"/>
  <c r="AC49" i="1"/>
  <c r="AD49" i="1"/>
  <c r="AE49" i="1"/>
  <c r="AF49" i="1"/>
  <c r="AG49" i="1"/>
  <c r="AH49" i="1"/>
  <c r="AI49" i="1"/>
  <c r="AJ49" i="1"/>
  <c r="AK49" i="1"/>
  <c r="AL49" i="1"/>
  <c r="AM49" i="1"/>
  <c r="AB49" i="1"/>
  <c r="AC48" i="1"/>
  <c r="AD48" i="1"/>
  <c r="AE48" i="1"/>
  <c r="AF48" i="1"/>
  <c r="AG48" i="1"/>
  <c r="AH48" i="1"/>
  <c r="AI48" i="1"/>
  <c r="AJ48" i="1"/>
  <c r="AK48" i="1"/>
  <c r="AL48" i="1"/>
  <c r="AM48" i="1"/>
  <c r="AB48" i="1"/>
  <c r="AC47" i="1"/>
  <c r="AD47" i="1"/>
  <c r="AE47" i="1"/>
  <c r="AF47" i="1"/>
  <c r="AG47" i="1"/>
  <c r="AH47" i="1"/>
  <c r="AI47" i="1"/>
  <c r="AJ47" i="1"/>
  <c r="AK47" i="1"/>
  <c r="AL47" i="1"/>
  <c r="AM47" i="1"/>
  <c r="AB47" i="1"/>
  <c r="AC46" i="1"/>
  <c r="AD46" i="1"/>
  <c r="AE46" i="1"/>
  <c r="AF46" i="1"/>
  <c r="AG46" i="1"/>
  <c r="AH46" i="1"/>
  <c r="AI46" i="1"/>
  <c r="AJ46" i="1"/>
  <c r="AK46" i="1"/>
  <c r="AL46" i="1"/>
  <c r="AM46" i="1"/>
  <c r="AB46" i="1"/>
  <c r="AC45" i="1"/>
  <c r="AD45" i="1"/>
  <c r="AE45" i="1"/>
  <c r="AF45" i="1"/>
  <c r="AG45" i="1"/>
  <c r="AH45" i="1"/>
  <c r="AI45" i="1"/>
  <c r="AJ45" i="1"/>
  <c r="AK45" i="1"/>
  <c r="AL45" i="1"/>
  <c r="AM45" i="1"/>
  <c r="AB45" i="1"/>
  <c r="AC42" i="1"/>
  <c r="AD42" i="1"/>
  <c r="AE42" i="1"/>
  <c r="AF42" i="1"/>
  <c r="AG42" i="1"/>
  <c r="AH42" i="1"/>
  <c r="AI42" i="1"/>
  <c r="AJ42" i="1"/>
  <c r="AK42" i="1"/>
  <c r="AL42" i="1"/>
  <c r="AM42" i="1"/>
  <c r="AB42" i="1"/>
  <c r="AC41" i="1"/>
  <c r="AD41" i="1"/>
  <c r="AE41" i="1"/>
  <c r="AF41" i="1"/>
  <c r="AG41" i="1"/>
  <c r="AH41" i="1"/>
  <c r="AI41" i="1"/>
  <c r="AJ41" i="1"/>
  <c r="AK41" i="1"/>
  <c r="AL41" i="1"/>
  <c r="AM41" i="1"/>
  <c r="AB41" i="1"/>
  <c r="AC40" i="1"/>
  <c r="AD40" i="1"/>
  <c r="AE40" i="1"/>
  <c r="AF40" i="1"/>
  <c r="AG40" i="1"/>
  <c r="AH40" i="1"/>
  <c r="AI40" i="1"/>
  <c r="AJ40" i="1"/>
  <c r="AK40" i="1"/>
  <c r="AL40" i="1"/>
  <c r="AM40" i="1"/>
  <c r="AB40" i="1"/>
  <c r="AC39" i="1"/>
  <c r="AD39" i="1"/>
  <c r="AE39" i="1"/>
  <c r="AF39" i="1"/>
  <c r="AG39" i="1"/>
  <c r="AH39" i="1"/>
  <c r="AI39" i="1"/>
  <c r="AJ39" i="1"/>
  <c r="AK39" i="1"/>
  <c r="AL39" i="1"/>
  <c r="AM39" i="1"/>
  <c r="AB39" i="1"/>
  <c r="AC38" i="1"/>
  <c r="AD38" i="1"/>
  <c r="AE38" i="1"/>
  <c r="AF38" i="1"/>
  <c r="AG38" i="1"/>
  <c r="AH38" i="1"/>
  <c r="AI38" i="1"/>
  <c r="AJ38" i="1"/>
  <c r="AK38" i="1"/>
  <c r="AL38" i="1"/>
  <c r="AM38" i="1"/>
  <c r="AB38" i="1"/>
  <c r="AC37" i="1"/>
  <c r="AD37" i="1"/>
  <c r="AE37" i="1"/>
  <c r="AF37" i="1"/>
  <c r="AG37" i="1"/>
  <c r="AH37" i="1"/>
  <c r="AI37" i="1"/>
  <c r="AJ37" i="1"/>
  <c r="AL37" i="1"/>
  <c r="AM37" i="1"/>
  <c r="AB37" i="1"/>
  <c r="AC36" i="1"/>
  <c r="AD36" i="1"/>
  <c r="AE36" i="1"/>
  <c r="AF36" i="1"/>
  <c r="AG36" i="1"/>
  <c r="AH36" i="1"/>
  <c r="AI36" i="1"/>
  <c r="AJ36" i="1"/>
  <c r="AK36" i="1"/>
  <c r="AL36" i="1"/>
  <c r="AM36" i="1"/>
  <c r="AB36" i="1"/>
  <c r="Q43" i="1"/>
  <c r="D254" i="1" l="1"/>
  <c r="G313" i="1"/>
  <c r="Y354" i="1"/>
  <c r="AC177" i="1"/>
  <c r="AB177" i="1"/>
  <c r="BG360" i="1"/>
  <c r="BF360" i="1"/>
  <c r="BE360" i="1"/>
  <c r="BD360" i="1"/>
  <c r="BC360" i="1"/>
  <c r="BB360" i="1"/>
  <c r="BA360" i="1"/>
  <c r="AZ360" i="1"/>
  <c r="AY360" i="1"/>
  <c r="AX360" i="1"/>
  <c r="AW360" i="1"/>
  <c r="AV360" i="1"/>
  <c r="BG354" i="1"/>
  <c r="BF354" i="1"/>
  <c r="BE354" i="1"/>
  <c r="BD354" i="1"/>
  <c r="BC354" i="1"/>
  <c r="BB354" i="1"/>
  <c r="BA354" i="1"/>
  <c r="AZ354" i="1"/>
  <c r="AY354" i="1"/>
  <c r="AX354" i="1"/>
  <c r="AW354" i="1"/>
  <c r="AV354" i="1"/>
  <c r="BG343" i="1"/>
  <c r="BF343" i="1"/>
  <c r="BF361" i="1" s="1"/>
  <c r="BE343" i="1"/>
  <c r="BD343" i="1"/>
  <c r="BD361" i="1" s="1"/>
  <c r="BC343" i="1"/>
  <c r="BC361" i="1" s="1"/>
  <c r="BB343" i="1"/>
  <c r="BB361" i="1" s="1"/>
  <c r="BA343" i="1"/>
  <c r="BA361" i="1" s="1"/>
  <c r="AZ343" i="1"/>
  <c r="AZ361" i="1" s="1"/>
  <c r="AY343" i="1"/>
  <c r="AY361" i="1" s="1"/>
  <c r="AX343" i="1"/>
  <c r="AX361" i="1" s="1"/>
  <c r="AW343" i="1"/>
  <c r="AV343" i="1"/>
  <c r="BG329" i="1"/>
  <c r="BF329" i="1"/>
  <c r="BE329" i="1"/>
  <c r="BD329" i="1"/>
  <c r="BC329" i="1"/>
  <c r="BB329" i="1"/>
  <c r="BA329" i="1"/>
  <c r="AZ329" i="1"/>
  <c r="AY329" i="1"/>
  <c r="AX329" i="1"/>
  <c r="AW329" i="1"/>
  <c r="AV329" i="1"/>
  <c r="BG323" i="1"/>
  <c r="BF323" i="1"/>
  <c r="BE323" i="1"/>
  <c r="BD323" i="1"/>
  <c r="BC323" i="1"/>
  <c r="BB323" i="1"/>
  <c r="BA323" i="1"/>
  <c r="AZ323" i="1"/>
  <c r="AY323" i="1"/>
  <c r="AX323" i="1"/>
  <c r="AW323" i="1"/>
  <c r="AV323" i="1"/>
  <c r="BG313" i="1"/>
  <c r="BG330" i="1" s="1"/>
  <c r="BF313" i="1"/>
  <c r="BF330" i="1" s="1"/>
  <c r="BE313" i="1"/>
  <c r="BE330" i="1" s="1"/>
  <c r="BD313" i="1"/>
  <c r="BD330" i="1" s="1"/>
  <c r="BC313" i="1"/>
  <c r="BB313" i="1"/>
  <c r="BB330" i="1" s="1"/>
  <c r="BA313" i="1"/>
  <c r="BA330" i="1" s="1"/>
  <c r="AZ313" i="1"/>
  <c r="AY313" i="1"/>
  <c r="AY330" i="1" s="1"/>
  <c r="AX313" i="1"/>
  <c r="AX330" i="1" s="1"/>
  <c r="AW313" i="1"/>
  <c r="AW330" i="1" s="1"/>
  <c r="AV313" i="1"/>
  <c r="AV330" i="1" s="1"/>
  <c r="BG299" i="1"/>
  <c r="BF299" i="1"/>
  <c r="BE299" i="1"/>
  <c r="BD299" i="1"/>
  <c r="BC299" i="1"/>
  <c r="BB299" i="1"/>
  <c r="BA299" i="1"/>
  <c r="AZ299" i="1"/>
  <c r="AY299" i="1"/>
  <c r="AX299" i="1"/>
  <c r="AW299" i="1"/>
  <c r="AV299" i="1"/>
  <c r="BG293" i="1"/>
  <c r="BF293" i="1"/>
  <c r="BE293" i="1"/>
  <c r="BD293" i="1"/>
  <c r="BC293" i="1"/>
  <c r="BB293" i="1"/>
  <c r="BA293" i="1"/>
  <c r="AZ293" i="1"/>
  <c r="AY293" i="1"/>
  <c r="AX293" i="1"/>
  <c r="AW293" i="1"/>
  <c r="AV293" i="1"/>
  <c r="BG283" i="1"/>
  <c r="BG300" i="1" s="1"/>
  <c r="BF283" i="1"/>
  <c r="BF300" i="1" s="1"/>
  <c r="BE283" i="1"/>
  <c r="BD283" i="1"/>
  <c r="BD300" i="1" s="1"/>
  <c r="BC283" i="1"/>
  <c r="BC300" i="1" s="1"/>
  <c r="BB283" i="1"/>
  <c r="BB300" i="1" s="1"/>
  <c r="BA283" i="1"/>
  <c r="BA300" i="1" s="1"/>
  <c r="AZ283" i="1"/>
  <c r="AY283" i="1"/>
  <c r="AY300" i="1" s="1"/>
  <c r="AX283" i="1"/>
  <c r="AX300" i="1" s="1"/>
  <c r="AW283" i="1"/>
  <c r="AW300" i="1" s="1"/>
  <c r="AV283" i="1"/>
  <c r="AV300" i="1" s="1"/>
  <c r="BG264" i="1"/>
  <c r="BF264" i="1"/>
  <c r="BE264" i="1"/>
  <c r="BD264" i="1"/>
  <c r="BC264" i="1"/>
  <c r="BB264" i="1"/>
  <c r="BA264" i="1"/>
  <c r="AZ264" i="1"/>
  <c r="AY264" i="1"/>
  <c r="AX264" i="1"/>
  <c r="AW264" i="1"/>
  <c r="AV264" i="1"/>
  <c r="BG254" i="1"/>
  <c r="BG271" i="1" s="1"/>
  <c r="BF254" i="1"/>
  <c r="BE254" i="1"/>
  <c r="BE271" i="1" s="1"/>
  <c r="BD254" i="1"/>
  <c r="BD271" i="1" s="1"/>
  <c r="BC254" i="1"/>
  <c r="BB254" i="1"/>
  <c r="BB271" i="1" s="1"/>
  <c r="BA254" i="1"/>
  <c r="BA271" i="1" s="1"/>
  <c r="AZ254" i="1"/>
  <c r="AY254" i="1"/>
  <c r="AY271" i="1" s="1"/>
  <c r="AX254" i="1"/>
  <c r="AX271" i="1" s="1"/>
  <c r="AW254" i="1"/>
  <c r="AW271" i="1" s="1"/>
  <c r="AV254" i="1"/>
  <c r="BG240" i="1"/>
  <c r="BF240" i="1"/>
  <c r="BE240" i="1"/>
  <c r="BD240" i="1"/>
  <c r="BC240" i="1"/>
  <c r="BB240" i="1"/>
  <c r="BA240" i="1"/>
  <c r="AZ240" i="1"/>
  <c r="AY240" i="1"/>
  <c r="AX240" i="1"/>
  <c r="AW240" i="1"/>
  <c r="AV240" i="1"/>
  <c r="BG234" i="1"/>
  <c r="BF234" i="1"/>
  <c r="BE234" i="1"/>
  <c r="BD234" i="1"/>
  <c r="BC234" i="1"/>
  <c r="BB234" i="1"/>
  <c r="BA234" i="1"/>
  <c r="AY234" i="1"/>
  <c r="AX234" i="1"/>
  <c r="AW234" i="1"/>
  <c r="AV234" i="1"/>
  <c r="BG241" i="1"/>
  <c r="BE241" i="1"/>
  <c r="BD241" i="1"/>
  <c r="BC241" i="1"/>
  <c r="BA241" i="1"/>
  <c r="AY241" i="1"/>
  <c r="AX241" i="1"/>
  <c r="AW241" i="1"/>
  <c r="AV241" i="1"/>
  <c r="BG171" i="1"/>
  <c r="BF171" i="1"/>
  <c r="BE171" i="1"/>
  <c r="BD171" i="1"/>
  <c r="BC171" i="1"/>
  <c r="BB171" i="1"/>
  <c r="BA171" i="1"/>
  <c r="AZ171" i="1"/>
  <c r="AY171" i="1"/>
  <c r="AX171" i="1"/>
  <c r="AW171" i="1"/>
  <c r="AV171" i="1"/>
  <c r="BG162" i="1"/>
  <c r="BG178" i="1" s="1"/>
  <c r="BF162" i="1"/>
  <c r="BE162" i="1"/>
  <c r="BD162" i="1"/>
  <c r="BD178" i="1" s="1"/>
  <c r="BC162" i="1"/>
  <c r="BC178" i="1" s="1"/>
  <c r="BB162" i="1"/>
  <c r="BB178" i="1" s="1"/>
  <c r="BA162" i="1"/>
  <c r="BA178" i="1" s="1"/>
  <c r="AZ162" i="1"/>
  <c r="AZ178" i="1" s="1"/>
  <c r="AY162" i="1"/>
  <c r="AY178" i="1" s="1"/>
  <c r="AX162" i="1"/>
  <c r="AX178" i="1" s="1"/>
  <c r="AW162" i="1"/>
  <c r="AW178" i="1" s="1"/>
  <c r="AV162" i="1"/>
  <c r="AV178" i="1" s="1"/>
  <c r="BG143" i="1"/>
  <c r="BF143" i="1"/>
  <c r="BE143" i="1"/>
  <c r="BD143" i="1"/>
  <c r="BC143" i="1"/>
  <c r="BB143" i="1"/>
  <c r="BA143" i="1"/>
  <c r="AZ143" i="1"/>
  <c r="AY143" i="1"/>
  <c r="AX143" i="1"/>
  <c r="AW143" i="1"/>
  <c r="AV143" i="1"/>
  <c r="BG132" i="1"/>
  <c r="BG149" i="1" s="1"/>
  <c r="BF132" i="1"/>
  <c r="BE132" i="1"/>
  <c r="BE149" i="1" s="1"/>
  <c r="BD132" i="1"/>
  <c r="BD149" i="1" s="1"/>
  <c r="BC132" i="1"/>
  <c r="BC149" i="1" s="1"/>
  <c r="BB132" i="1"/>
  <c r="BB149" i="1" s="1"/>
  <c r="BA132" i="1"/>
  <c r="AZ132" i="1"/>
  <c r="AZ149" i="1" s="1"/>
  <c r="AY132" i="1"/>
  <c r="AY149" i="1" s="1"/>
  <c r="AX132" i="1"/>
  <c r="AX149" i="1" s="1"/>
  <c r="AW132" i="1"/>
  <c r="AW149" i="1" s="1"/>
  <c r="AV132" i="1"/>
  <c r="AV149" i="1" s="1"/>
  <c r="BG118" i="1"/>
  <c r="BF118" i="1"/>
  <c r="BE118" i="1"/>
  <c r="BD118" i="1"/>
  <c r="BC118" i="1"/>
  <c r="BB118" i="1"/>
  <c r="BA118" i="1"/>
  <c r="AZ118" i="1"/>
  <c r="AY118" i="1"/>
  <c r="AX118" i="1"/>
  <c r="AW118" i="1"/>
  <c r="AV118" i="1"/>
  <c r="BG112" i="1"/>
  <c r="BF112" i="1"/>
  <c r="BE112" i="1"/>
  <c r="BD112" i="1"/>
  <c r="BC112" i="1"/>
  <c r="BB112" i="1"/>
  <c r="BA112" i="1"/>
  <c r="AZ112" i="1"/>
  <c r="AY112" i="1"/>
  <c r="AX112" i="1"/>
  <c r="AW112" i="1"/>
  <c r="AV112" i="1"/>
  <c r="BG102" i="1"/>
  <c r="BF102" i="1"/>
  <c r="BE102" i="1"/>
  <c r="BE119" i="1" s="1"/>
  <c r="BD102" i="1"/>
  <c r="BC102" i="1"/>
  <c r="BC119" i="1" s="1"/>
  <c r="BB102" i="1"/>
  <c r="BA102" i="1"/>
  <c r="BA119" i="1" s="1"/>
  <c r="AZ102" i="1"/>
  <c r="AZ119" i="1" s="1"/>
  <c r="AY102" i="1"/>
  <c r="AY119" i="1" s="1"/>
  <c r="AX102" i="1"/>
  <c r="AX119" i="1" s="1"/>
  <c r="AW102" i="1"/>
  <c r="AW119" i="1" s="1"/>
  <c r="AV102" i="1"/>
  <c r="AV119" i="1" s="1"/>
  <c r="BG88" i="1"/>
  <c r="BF88" i="1"/>
  <c r="BE88" i="1"/>
  <c r="BD88" i="1"/>
  <c r="BC88" i="1"/>
  <c r="BB88" i="1"/>
  <c r="BA88" i="1"/>
  <c r="AZ88" i="1"/>
  <c r="AY88" i="1"/>
  <c r="AX88" i="1"/>
  <c r="AW88" i="1"/>
  <c r="AV88" i="1"/>
  <c r="BG82" i="1"/>
  <c r="BF82" i="1"/>
  <c r="BE82" i="1"/>
  <c r="BD82" i="1"/>
  <c r="BC82" i="1"/>
  <c r="BB82" i="1"/>
  <c r="BA82" i="1"/>
  <c r="AZ82" i="1"/>
  <c r="AY82" i="1"/>
  <c r="AX82" i="1"/>
  <c r="AW82" i="1"/>
  <c r="AV82" i="1"/>
  <c r="BG72" i="1"/>
  <c r="BG89" i="1" s="1"/>
  <c r="BF72" i="1"/>
  <c r="BF89" i="1" s="1"/>
  <c r="BE72" i="1"/>
  <c r="BD72" i="1"/>
  <c r="BC72" i="1"/>
  <c r="BC89" i="1" s="1"/>
  <c r="BB72" i="1"/>
  <c r="BB89" i="1" s="1"/>
  <c r="BA72" i="1"/>
  <c r="BA89" i="1" s="1"/>
  <c r="AZ72" i="1"/>
  <c r="AZ89" i="1" s="1"/>
  <c r="AY72" i="1"/>
  <c r="AY89" i="1" s="1"/>
  <c r="AX72" i="1"/>
  <c r="AX89" i="1" s="1"/>
  <c r="AW72" i="1"/>
  <c r="AV72" i="1"/>
  <c r="BG53" i="1"/>
  <c r="BF53" i="1"/>
  <c r="BE53" i="1"/>
  <c r="BD53" i="1"/>
  <c r="BC53" i="1"/>
  <c r="BB53" i="1"/>
  <c r="BA53" i="1"/>
  <c r="AZ53" i="1"/>
  <c r="AY53" i="1"/>
  <c r="AX53" i="1"/>
  <c r="AW53" i="1"/>
  <c r="AV53" i="1"/>
  <c r="BG43" i="1"/>
  <c r="BF43" i="1"/>
  <c r="BE43" i="1"/>
  <c r="BE60" i="1" s="1"/>
  <c r="BD43" i="1"/>
  <c r="BD60" i="1" s="1"/>
  <c r="BC43" i="1"/>
  <c r="BC60" i="1" s="1"/>
  <c r="BC209" i="1" s="1"/>
  <c r="BB43" i="1"/>
  <c r="BA43" i="1"/>
  <c r="BA60" i="1" s="1"/>
  <c r="BA209" i="1" s="1"/>
  <c r="AZ43" i="1"/>
  <c r="AZ60" i="1" s="1"/>
  <c r="AZ209" i="1" s="1"/>
  <c r="AY43" i="1"/>
  <c r="AY60" i="1" s="1"/>
  <c r="AY209" i="1" s="1"/>
  <c r="AX43" i="1"/>
  <c r="AX60" i="1" s="1"/>
  <c r="AW43" i="1"/>
  <c r="AV43" i="1"/>
  <c r="BE361" i="1" l="1"/>
  <c r="AX209" i="1"/>
  <c r="BA393" i="1"/>
  <c r="BD393" i="1"/>
  <c r="AX393" i="1"/>
  <c r="AY393" i="1"/>
  <c r="AY394" i="1" s="1"/>
  <c r="AY395" i="1" s="1"/>
  <c r="BF149" i="1"/>
  <c r="AV89" i="1"/>
  <c r="AW89" i="1"/>
  <c r="AZ300" i="1"/>
  <c r="BB241" i="1"/>
  <c r="BB393" i="1" s="1"/>
  <c r="BF178" i="1"/>
  <c r="BB119" i="1"/>
  <c r="BG119" i="1"/>
  <c r="BD119" i="1"/>
  <c r="AW361" i="1"/>
  <c r="AW393" i="1" s="1"/>
  <c r="BG361" i="1"/>
  <c r="BG393" i="1" s="1"/>
  <c r="AZ330" i="1"/>
  <c r="BC330" i="1"/>
  <c r="BE300" i="1"/>
  <c r="BE393" i="1" s="1"/>
  <c r="AV271" i="1"/>
  <c r="BC271" i="1"/>
  <c r="BC393" i="1" s="1"/>
  <c r="BF119" i="1"/>
  <c r="AZ241" i="1"/>
  <c r="BF241" i="1"/>
  <c r="BD89" i="1"/>
  <c r="BD209" i="1" s="1"/>
  <c r="BE89" i="1"/>
  <c r="BE209" i="1" s="1"/>
  <c r="BF271" i="1"/>
  <c r="BE178" i="1"/>
  <c r="BA149" i="1"/>
  <c r="BG60" i="1"/>
  <c r="BG209" i="1" s="1"/>
  <c r="AW60" i="1"/>
  <c r="AW209" i="1" s="1"/>
  <c r="BF60" i="1"/>
  <c r="BF209" i="1" s="1"/>
  <c r="AV60" i="1"/>
  <c r="BB60" i="1"/>
  <c r="AZ271" i="1"/>
  <c r="AV361" i="1"/>
  <c r="AX394" i="1" l="1"/>
  <c r="AX395" i="1" s="1"/>
  <c r="BB209" i="1"/>
  <c r="BB394" i="1" s="1"/>
  <c r="BB395" i="1" s="1"/>
  <c r="AV209" i="1"/>
  <c r="AW394" i="1"/>
  <c r="AW395" i="1" s="1"/>
  <c r="AV393" i="1"/>
  <c r="BG394" i="1"/>
  <c r="BG395" i="1" s="1"/>
  <c r="AZ393" i="1"/>
  <c r="AZ394" i="1" s="1"/>
  <c r="AZ395" i="1" s="1"/>
  <c r="BC394" i="1"/>
  <c r="BC395" i="1" s="1"/>
  <c r="BF393" i="1"/>
  <c r="BF394" i="1" s="1"/>
  <c r="BF395" i="1" s="1"/>
  <c r="BE394" i="1"/>
  <c r="BE395" i="1" s="1"/>
  <c r="BA394" i="1"/>
  <c r="BA395" i="1" s="1"/>
  <c r="BD394" i="1"/>
  <c r="BD395" i="1" s="1"/>
  <c r="AB72" i="1"/>
  <c r="AM360" i="1"/>
  <c r="AL360" i="1"/>
  <c r="AK360" i="1"/>
  <c r="AI360" i="1"/>
  <c r="AH360" i="1"/>
  <c r="AG360" i="1"/>
  <c r="AF360" i="1"/>
  <c r="AE360" i="1"/>
  <c r="AD360" i="1"/>
  <c r="AC360" i="1"/>
  <c r="AM354" i="1"/>
  <c r="AL354" i="1"/>
  <c r="AK354" i="1"/>
  <c r="AJ354" i="1"/>
  <c r="AI354" i="1"/>
  <c r="AH354" i="1"/>
  <c r="AG354" i="1"/>
  <c r="AF354" i="1"/>
  <c r="AE354" i="1"/>
  <c r="AD354" i="1"/>
  <c r="AC354" i="1"/>
  <c r="AB354" i="1"/>
  <c r="AM343" i="1"/>
  <c r="AM361" i="1" s="1"/>
  <c r="AL343" i="1"/>
  <c r="AL361" i="1" s="1"/>
  <c r="AK343" i="1"/>
  <c r="AK361" i="1" s="1"/>
  <c r="AJ343" i="1"/>
  <c r="AI343" i="1"/>
  <c r="AI361" i="1" s="1"/>
  <c r="AH343" i="1"/>
  <c r="AH361" i="1" s="1"/>
  <c r="AG343" i="1"/>
  <c r="AG361" i="1" s="1"/>
  <c r="AF343" i="1"/>
  <c r="AF361" i="1" s="1"/>
  <c r="AE343" i="1"/>
  <c r="AE361" i="1" s="1"/>
  <c r="AD343" i="1"/>
  <c r="AD361" i="1" s="1"/>
  <c r="AC343" i="1"/>
  <c r="AC361" i="1" s="1"/>
  <c r="AB343" i="1"/>
  <c r="AB361" i="1" s="1"/>
  <c r="AM329" i="1"/>
  <c r="AL329" i="1"/>
  <c r="AK329" i="1"/>
  <c r="AJ329" i="1"/>
  <c r="AI329" i="1"/>
  <c r="AH329" i="1"/>
  <c r="AG329" i="1"/>
  <c r="AF329" i="1"/>
  <c r="AE329" i="1"/>
  <c r="AD329" i="1"/>
  <c r="AC329" i="1"/>
  <c r="AB329" i="1"/>
  <c r="AM323" i="1"/>
  <c r="AL323" i="1"/>
  <c r="AK323" i="1"/>
  <c r="AJ323" i="1"/>
  <c r="AI323" i="1"/>
  <c r="AH323" i="1"/>
  <c r="AG323" i="1"/>
  <c r="AF323" i="1"/>
  <c r="AE323" i="1"/>
  <c r="AD323" i="1"/>
  <c r="AC323" i="1"/>
  <c r="AB323" i="1"/>
  <c r="AM313" i="1"/>
  <c r="AL313" i="1"/>
  <c r="AK313" i="1"/>
  <c r="AK330" i="1" s="1"/>
  <c r="AJ313" i="1"/>
  <c r="AJ330" i="1" s="1"/>
  <c r="AI313" i="1"/>
  <c r="AI330" i="1" s="1"/>
  <c r="AH313" i="1"/>
  <c r="AH330" i="1" s="1"/>
  <c r="AG313" i="1"/>
  <c r="AG330" i="1" s="1"/>
  <c r="AF313" i="1"/>
  <c r="AF330" i="1" s="1"/>
  <c r="AE313" i="1"/>
  <c r="AE330" i="1" s="1"/>
  <c r="AD313" i="1"/>
  <c r="AC313" i="1"/>
  <c r="AC330" i="1" s="1"/>
  <c r="AB313" i="1"/>
  <c r="AM293" i="1"/>
  <c r="AL293" i="1"/>
  <c r="AK293" i="1"/>
  <c r="AJ293" i="1"/>
  <c r="AI293" i="1"/>
  <c r="AH293" i="1"/>
  <c r="AG293" i="1"/>
  <c r="AF293" i="1"/>
  <c r="AE293" i="1"/>
  <c r="AD293" i="1"/>
  <c r="AC293" i="1"/>
  <c r="AB293" i="1"/>
  <c r="AM283" i="1"/>
  <c r="AM300" i="1" s="1"/>
  <c r="AL283" i="1"/>
  <c r="AK283" i="1"/>
  <c r="AK300" i="1" s="1"/>
  <c r="AJ283" i="1"/>
  <c r="AJ300" i="1" s="1"/>
  <c r="AI283" i="1"/>
  <c r="AI300" i="1" s="1"/>
  <c r="AH283" i="1"/>
  <c r="AH300" i="1" s="1"/>
  <c r="AG283" i="1"/>
  <c r="AG300" i="1" s="1"/>
  <c r="AF283" i="1"/>
  <c r="AF300" i="1" s="1"/>
  <c r="AE283" i="1"/>
  <c r="AE300" i="1" s="1"/>
  <c r="AD283" i="1"/>
  <c r="AD300" i="1" s="1"/>
  <c r="AC283" i="1"/>
  <c r="AB283" i="1"/>
  <c r="AM264" i="1"/>
  <c r="AL264" i="1"/>
  <c r="AK264" i="1"/>
  <c r="AJ264" i="1"/>
  <c r="AI264" i="1"/>
  <c r="AH264" i="1"/>
  <c r="AG264" i="1"/>
  <c r="AF264" i="1"/>
  <c r="AE264" i="1"/>
  <c r="AD264" i="1"/>
  <c r="AC264" i="1"/>
  <c r="AB264" i="1"/>
  <c r="AM254" i="1"/>
  <c r="AM271" i="1" s="1"/>
  <c r="AL254" i="1"/>
  <c r="AL271" i="1" s="1"/>
  <c r="AK254" i="1"/>
  <c r="AJ254" i="1"/>
  <c r="AJ271" i="1" s="1"/>
  <c r="AI254" i="1"/>
  <c r="AI271" i="1" s="1"/>
  <c r="AH254" i="1"/>
  <c r="AH271" i="1" s="1"/>
  <c r="AG254" i="1"/>
  <c r="AG271" i="1" s="1"/>
  <c r="AF254" i="1"/>
  <c r="AE254" i="1"/>
  <c r="AE271" i="1" s="1"/>
  <c r="AD254" i="1"/>
  <c r="AC254" i="1"/>
  <c r="AC271" i="1" s="1"/>
  <c r="AB254" i="1"/>
  <c r="AM240" i="1"/>
  <c r="AL240" i="1"/>
  <c r="AK240" i="1"/>
  <c r="AJ240" i="1"/>
  <c r="AI240" i="1"/>
  <c r="AH240" i="1"/>
  <c r="AG240" i="1"/>
  <c r="AF240" i="1"/>
  <c r="AE240" i="1"/>
  <c r="AD240" i="1"/>
  <c r="AC240" i="1"/>
  <c r="AB240" i="1"/>
  <c r="AM234" i="1"/>
  <c r="AL234" i="1"/>
  <c r="AK234" i="1"/>
  <c r="AI234" i="1"/>
  <c r="AH234" i="1"/>
  <c r="AG234" i="1"/>
  <c r="AE234" i="1"/>
  <c r="AD234" i="1"/>
  <c r="AC234" i="1"/>
  <c r="AM241" i="1"/>
  <c r="AI241" i="1"/>
  <c r="AH241" i="1"/>
  <c r="AG241" i="1"/>
  <c r="AF241" i="1"/>
  <c r="AE241" i="1"/>
  <c r="AD241" i="1"/>
  <c r="AC241" i="1"/>
  <c r="AB241" i="1"/>
  <c r="AM171" i="1"/>
  <c r="AL171" i="1"/>
  <c r="AK171" i="1"/>
  <c r="AJ171" i="1"/>
  <c r="AI171" i="1"/>
  <c r="AH171" i="1"/>
  <c r="AG171" i="1"/>
  <c r="AF171" i="1"/>
  <c r="AE171" i="1"/>
  <c r="AD171" i="1"/>
  <c r="AC171" i="1"/>
  <c r="AB171" i="1"/>
  <c r="AM162" i="1"/>
  <c r="AL162" i="1"/>
  <c r="AK162" i="1"/>
  <c r="AK178" i="1" s="1"/>
  <c r="AJ162" i="1"/>
  <c r="AJ178" i="1" s="1"/>
  <c r="AI162" i="1"/>
  <c r="AI178" i="1" s="1"/>
  <c r="AH162" i="1"/>
  <c r="AG162" i="1"/>
  <c r="AG178" i="1" s="1"/>
  <c r="AF162" i="1"/>
  <c r="AF178" i="1" s="1"/>
  <c r="AE162" i="1"/>
  <c r="AE178" i="1" s="1"/>
  <c r="AD162" i="1"/>
  <c r="AC162" i="1"/>
  <c r="AC178" i="1" s="1"/>
  <c r="AB162" i="1"/>
  <c r="AM148" i="1"/>
  <c r="AL148" i="1"/>
  <c r="AK148" i="1"/>
  <c r="AJ148" i="1"/>
  <c r="AI148" i="1"/>
  <c r="AH148" i="1"/>
  <c r="AG148" i="1"/>
  <c r="AF148" i="1"/>
  <c r="AE148" i="1"/>
  <c r="AD148" i="1"/>
  <c r="AC148" i="1"/>
  <c r="AB148" i="1"/>
  <c r="AM143" i="1"/>
  <c r="AL143" i="1"/>
  <c r="AK143" i="1"/>
  <c r="AJ143" i="1"/>
  <c r="AI143" i="1"/>
  <c r="AH143" i="1"/>
  <c r="AG143" i="1"/>
  <c r="AF143" i="1"/>
  <c r="AE143" i="1"/>
  <c r="AD143" i="1"/>
  <c r="AC143" i="1"/>
  <c r="AB143" i="1"/>
  <c r="AM132" i="1"/>
  <c r="AL132" i="1"/>
  <c r="AL149" i="1" s="1"/>
  <c r="AK132" i="1"/>
  <c r="AK149" i="1" s="1"/>
  <c r="AJ132" i="1"/>
  <c r="AI132" i="1"/>
  <c r="AI149" i="1" s="1"/>
  <c r="AH132" i="1"/>
  <c r="AH149" i="1" s="1"/>
  <c r="AG132" i="1"/>
  <c r="AG149" i="1" s="1"/>
  <c r="AF132" i="1"/>
  <c r="AF149" i="1" s="1"/>
  <c r="AE132" i="1"/>
  <c r="AE149" i="1" s="1"/>
  <c r="AD132" i="1"/>
  <c r="AC132" i="1"/>
  <c r="AC149" i="1" s="1"/>
  <c r="AB132" i="1"/>
  <c r="AM118" i="1"/>
  <c r="AL118" i="1"/>
  <c r="AK118" i="1"/>
  <c r="AJ118" i="1"/>
  <c r="AI118" i="1"/>
  <c r="AH118" i="1"/>
  <c r="AG118" i="1"/>
  <c r="AF118" i="1"/>
  <c r="AE118" i="1"/>
  <c r="AD118" i="1"/>
  <c r="AC118" i="1"/>
  <c r="AB118" i="1"/>
  <c r="AM112" i="1"/>
  <c r="AL112" i="1"/>
  <c r="AK112" i="1"/>
  <c r="AJ112" i="1"/>
  <c r="AI112" i="1"/>
  <c r="AH112" i="1"/>
  <c r="AG112" i="1"/>
  <c r="AF112" i="1"/>
  <c r="AE112" i="1"/>
  <c r="AD112" i="1"/>
  <c r="AC112" i="1"/>
  <c r="AB112" i="1"/>
  <c r="AM102" i="1"/>
  <c r="AM119" i="1" s="1"/>
  <c r="AL102" i="1"/>
  <c r="AL119" i="1" s="1"/>
  <c r="AK102" i="1"/>
  <c r="AK119" i="1" s="1"/>
  <c r="AJ102" i="1"/>
  <c r="AI102" i="1"/>
  <c r="AH102" i="1"/>
  <c r="AH119" i="1" s="1"/>
  <c r="AG102" i="1"/>
  <c r="AF102" i="1"/>
  <c r="AF119" i="1" s="1"/>
  <c r="AE102" i="1"/>
  <c r="AE119" i="1" s="1"/>
  <c r="AD102" i="1"/>
  <c r="AC102" i="1"/>
  <c r="AC119" i="1" s="1"/>
  <c r="AB102" i="1"/>
  <c r="AM88" i="1"/>
  <c r="AL88" i="1"/>
  <c r="AK88" i="1"/>
  <c r="AJ88" i="1"/>
  <c r="AI88" i="1"/>
  <c r="AH88" i="1"/>
  <c r="AG88" i="1"/>
  <c r="AF88" i="1"/>
  <c r="AE88" i="1"/>
  <c r="AD88" i="1"/>
  <c r="AC88" i="1"/>
  <c r="AB88" i="1"/>
  <c r="AM82" i="1"/>
  <c r="AL82" i="1"/>
  <c r="AK82" i="1"/>
  <c r="AJ82" i="1"/>
  <c r="AI82" i="1"/>
  <c r="AH82" i="1"/>
  <c r="AG82" i="1"/>
  <c r="AF82" i="1"/>
  <c r="AE82" i="1"/>
  <c r="AD82" i="1"/>
  <c r="AC82" i="1"/>
  <c r="AB82" i="1"/>
  <c r="AM72" i="1"/>
  <c r="AL72" i="1"/>
  <c r="AL89" i="1" s="1"/>
  <c r="AK72" i="1"/>
  <c r="AJ72" i="1"/>
  <c r="AJ89" i="1" s="1"/>
  <c r="AI72" i="1"/>
  <c r="AH72" i="1"/>
  <c r="AH89" i="1" s="1"/>
  <c r="AG72" i="1"/>
  <c r="AF72" i="1"/>
  <c r="AF89" i="1" s="1"/>
  <c r="AE72" i="1"/>
  <c r="AE89" i="1" s="1"/>
  <c r="AD72" i="1"/>
  <c r="AC72" i="1"/>
  <c r="AC89" i="1" s="1"/>
  <c r="AM53" i="1"/>
  <c r="AL53" i="1"/>
  <c r="AK53" i="1"/>
  <c r="AJ53" i="1"/>
  <c r="AI53" i="1"/>
  <c r="AH53" i="1"/>
  <c r="AG53" i="1"/>
  <c r="AF53" i="1"/>
  <c r="AE53" i="1"/>
  <c r="AD53" i="1"/>
  <c r="AC53" i="1"/>
  <c r="AB53" i="1"/>
  <c r="AM43" i="1"/>
  <c r="AL43" i="1"/>
  <c r="AK43" i="1"/>
  <c r="AK60" i="1" s="1"/>
  <c r="AJ43" i="1"/>
  <c r="AJ60" i="1" s="1"/>
  <c r="AI43" i="1"/>
  <c r="AI60" i="1" s="1"/>
  <c r="AH43" i="1"/>
  <c r="AG43" i="1"/>
  <c r="AG60" i="1" s="1"/>
  <c r="AF43" i="1"/>
  <c r="AF60" i="1" s="1"/>
  <c r="AE43" i="1"/>
  <c r="AE60" i="1" s="1"/>
  <c r="AD43" i="1"/>
  <c r="AC43" i="1"/>
  <c r="AB43" i="1"/>
  <c r="AV394" i="1" l="1"/>
  <c r="AV395" i="1" s="1"/>
  <c r="AJ361" i="1"/>
  <c r="AI365" i="1"/>
  <c r="AJ241" i="1"/>
  <c r="AL330" i="1"/>
  <c r="AI89" i="1"/>
  <c r="AH60" i="1"/>
  <c r="AG365" i="1"/>
  <c r="AB330" i="1"/>
  <c r="AD330" i="1"/>
  <c r="AM330" i="1"/>
  <c r="AM365" i="1" s="1"/>
  <c r="AB300" i="1"/>
  <c r="AH365" i="1"/>
  <c r="AB271" i="1"/>
  <c r="AD271" i="1"/>
  <c r="AF271" i="1"/>
  <c r="AF365" i="1" s="1"/>
  <c r="AI119" i="1"/>
  <c r="AD119" i="1"/>
  <c r="AD60" i="1"/>
  <c r="AD149" i="1"/>
  <c r="AG119" i="1"/>
  <c r="AG89" i="1"/>
  <c r="AD178" i="1"/>
  <c r="AB178" i="1"/>
  <c r="AH178" i="1"/>
  <c r="AL178" i="1"/>
  <c r="AM178" i="1"/>
  <c r="AJ149" i="1"/>
  <c r="AJ179" i="1" s="1"/>
  <c r="AB149" i="1"/>
  <c r="AM149" i="1"/>
  <c r="AJ119" i="1"/>
  <c r="AB119" i="1"/>
  <c r="AM89" i="1"/>
  <c r="AD89" i="1"/>
  <c r="AK89" i="1"/>
  <c r="AK179" i="1" s="1"/>
  <c r="AB89" i="1"/>
  <c r="AE365" i="1"/>
  <c r="AL60" i="1"/>
  <c r="AB60" i="1"/>
  <c r="AM60" i="1"/>
  <c r="AC60" i="1"/>
  <c r="AC179" i="1" s="1"/>
  <c r="AK271" i="1"/>
  <c r="AC300" i="1"/>
  <c r="AC365" i="1" s="1"/>
  <c r="AK241" i="1"/>
  <c r="AL300" i="1"/>
  <c r="AL241" i="1"/>
  <c r="AE179" i="1"/>
  <c r="AF179" i="1"/>
  <c r="H343" i="1"/>
  <c r="I343" i="1"/>
  <c r="J343" i="1"/>
  <c r="K343" i="1"/>
  <c r="L343" i="1"/>
  <c r="M343" i="1"/>
  <c r="N343" i="1"/>
  <c r="O343" i="1"/>
  <c r="P343" i="1"/>
  <c r="Q343" i="1"/>
  <c r="R343" i="1"/>
  <c r="S343" i="1"/>
  <c r="H360" i="1"/>
  <c r="I360" i="1"/>
  <c r="J360" i="1"/>
  <c r="K360" i="1"/>
  <c r="L360" i="1"/>
  <c r="M360" i="1"/>
  <c r="N360" i="1"/>
  <c r="O360" i="1"/>
  <c r="P360" i="1"/>
  <c r="Q360" i="1"/>
  <c r="R360" i="1"/>
  <c r="S360" i="1"/>
  <c r="H354" i="1"/>
  <c r="I354" i="1"/>
  <c r="J354" i="1"/>
  <c r="K354" i="1"/>
  <c r="L354" i="1"/>
  <c r="M354" i="1"/>
  <c r="N354" i="1"/>
  <c r="O354" i="1"/>
  <c r="P354" i="1"/>
  <c r="Q354" i="1"/>
  <c r="Q361" i="1" s="1"/>
  <c r="R354" i="1"/>
  <c r="S354" i="1"/>
  <c r="H329" i="1"/>
  <c r="I329" i="1"/>
  <c r="J329" i="1"/>
  <c r="K329" i="1"/>
  <c r="L329" i="1"/>
  <c r="M329" i="1"/>
  <c r="N329" i="1"/>
  <c r="O329" i="1"/>
  <c r="P329" i="1"/>
  <c r="Q329" i="1"/>
  <c r="R329" i="1"/>
  <c r="S329" i="1"/>
  <c r="H323" i="1"/>
  <c r="I323" i="1"/>
  <c r="J323" i="1"/>
  <c r="K323" i="1"/>
  <c r="L323" i="1"/>
  <c r="M323" i="1"/>
  <c r="N323" i="1"/>
  <c r="O323" i="1"/>
  <c r="P323" i="1"/>
  <c r="Q323" i="1"/>
  <c r="R323" i="1"/>
  <c r="S323" i="1"/>
  <c r="H313" i="1"/>
  <c r="H330" i="1" s="1"/>
  <c r="I313" i="1"/>
  <c r="J313" i="1"/>
  <c r="K313" i="1"/>
  <c r="L313" i="1"/>
  <c r="L330" i="1" s="1"/>
  <c r="M313" i="1"/>
  <c r="N313" i="1"/>
  <c r="N330" i="1" s="1"/>
  <c r="O313" i="1"/>
  <c r="P313" i="1"/>
  <c r="Q313" i="1"/>
  <c r="Q330" i="1" s="1"/>
  <c r="R313" i="1"/>
  <c r="R330" i="1" s="1"/>
  <c r="S313" i="1"/>
  <c r="H299" i="1"/>
  <c r="I299" i="1"/>
  <c r="J299" i="1"/>
  <c r="K299" i="1"/>
  <c r="L299" i="1"/>
  <c r="M299" i="1"/>
  <c r="N299" i="1"/>
  <c r="O299" i="1"/>
  <c r="P299" i="1"/>
  <c r="Q299" i="1"/>
  <c r="R299" i="1"/>
  <c r="S299" i="1"/>
  <c r="H293" i="1"/>
  <c r="I293" i="1"/>
  <c r="J293" i="1"/>
  <c r="K293" i="1"/>
  <c r="L293" i="1"/>
  <c r="M293" i="1"/>
  <c r="N293" i="1"/>
  <c r="O293" i="1"/>
  <c r="P293" i="1"/>
  <c r="Q293" i="1"/>
  <c r="R293" i="1"/>
  <c r="S293" i="1"/>
  <c r="H283" i="1"/>
  <c r="H300" i="1" s="1"/>
  <c r="I283" i="1"/>
  <c r="I300" i="1" s="1"/>
  <c r="J283" i="1"/>
  <c r="K283" i="1"/>
  <c r="K300" i="1" s="1"/>
  <c r="L300" i="1"/>
  <c r="M283" i="1"/>
  <c r="M300" i="1" s="1"/>
  <c r="N283" i="1"/>
  <c r="N300" i="1" s="1"/>
  <c r="O283" i="1"/>
  <c r="O300" i="1" s="1"/>
  <c r="P283" i="1"/>
  <c r="Q283" i="1"/>
  <c r="R283" i="1"/>
  <c r="R300" i="1" s="1"/>
  <c r="S283" i="1"/>
  <c r="S300" i="1" s="1"/>
  <c r="H270" i="1"/>
  <c r="I270" i="1"/>
  <c r="J270" i="1"/>
  <c r="K270" i="1"/>
  <c r="L270" i="1"/>
  <c r="M270" i="1"/>
  <c r="N270" i="1"/>
  <c r="O270" i="1"/>
  <c r="P270" i="1"/>
  <c r="Q270" i="1"/>
  <c r="R270" i="1"/>
  <c r="S270" i="1"/>
  <c r="H264" i="1"/>
  <c r="I264" i="1"/>
  <c r="J264" i="1"/>
  <c r="K264" i="1"/>
  <c r="L264" i="1"/>
  <c r="M264" i="1"/>
  <c r="N264" i="1"/>
  <c r="O264" i="1"/>
  <c r="P264" i="1"/>
  <c r="Q264" i="1"/>
  <c r="R264" i="1"/>
  <c r="S264" i="1"/>
  <c r="H254" i="1"/>
  <c r="H271" i="1" s="1"/>
  <c r="I254" i="1"/>
  <c r="J254" i="1"/>
  <c r="K254" i="1"/>
  <c r="K271" i="1" s="1"/>
  <c r="L254" i="1"/>
  <c r="L271" i="1" s="1"/>
  <c r="M254" i="1"/>
  <c r="M271" i="1" s="1"/>
  <c r="N254" i="1"/>
  <c r="N271" i="1" s="1"/>
  <c r="O254" i="1"/>
  <c r="O271" i="1" s="1"/>
  <c r="P254" i="1"/>
  <c r="P271" i="1" s="1"/>
  <c r="Q254" i="1"/>
  <c r="Q271" i="1" s="1"/>
  <c r="R254" i="1"/>
  <c r="R271" i="1" s="1"/>
  <c r="S254" i="1"/>
  <c r="H240" i="1"/>
  <c r="I240" i="1"/>
  <c r="J240" i="1"/>
  <c r="K240" i="1"/>
  <c r="L240" i="1"/>
  <c r="M240" i="1"/>
  <c r="N240" i="1"/>
  <c r="O240" i="1"/>
  <c r="P240" i="1"/>
  <c r="Q240" i="1"/>
  <c r="R240" i="1"/>
  <c r="S240" i="1"/>
  <c r="H234" i="1"/>
  <c r="I234" i="1"/>
  <c r="J234" i="1"/>
  <c r="K234" i="1"/>
  <c r="L234" i="1"/>
  <c r="M234" i="1"/>
  <c r="N234" i="1"/>
  <c r="O234" i="1"/>
  <c r="P234" i="1"/>
  <c r="Q234" i="1"/>
  <c r="R234" i="1"/>
  <c r="S234" i="1"/>
  <c r="H241" i="1"/>
  <c r="L241" i="1"/>
  <c r="M241" i="1"/>
  <c r="N241" i="1"/>
  <c r="O241" i="1"/>
  <c r="H171" i="1"/>
  <c r="I171" i="1"/>
  <c r="J171" i="1"/>
  <c r="K171" i="1"/>
  <c r="M171" i="1"/>
  <c r="N171" i="1"/>
  <c r="O171" i="1"/>
  <c r="P171" i="1"/>
  <c r="Q171" i="1"/>
  <c r="R171" i="1"/>
  <c r="S171" i="1"/>
  <c r="H162" i="1"/>
  <c r="I162" i="1"/>
  <c r="I178" i="1" s="1"/>
  <c r="J162" i="1"/>
  <c r="J178" i="1" s="1"/>
  <c r="K162" i="1"/>
  <c r="K178" i="1" s="1"/>
  <c r="L162" i="1"/>
  <c r="M162" i="1"/>
  <c r="N162" i="1"/>
  <c r="N178" i="1" s="1"/>
  <c r="O162" i="1"/>
  <c r="O178" i="1" s="1"/>
  <c r="P162" i="1"/>
  <c r="Q162" i="1"/>
  <c r="R162" i="1"/>
  <c r="S162" i="1"/>
  <c r="H143" i="1"/>
  <c r="I143" i="1"/>
  <c r="J143" i="1"/>
  <c r="K143" i="1"/>
  <c r="L143" i="1"/>
  <c r="M143" i="1"/>
  <c r="N143" i="1"/>
  <c r="O143" i="1"/>
  <c r="P143" i="1"/>
  <c r="Q143" i="1"/>
  <c r="R143" i="1"/>
  <c r="S143" i="1"/>
  <c r="H132" i="1"/>
  <c r="I132" i="1"/>
  <c r="J132" i="1"/>
  <c r="K132" i="1"/>
  <c r="L132" i="1"/>
  <c r="M132" i="1"/>
  <c r="N132" i="1"/>
  <c r="N149" i="1" s="1"/>
  <c r="O132" i="1"/>
  <c r="P132" i="1"/>
  <c r="Q132" i="1"/>
  <c r="R132" i="1"/>
  <c r="S132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H112" i="1"/>
  <c r="I112" i="1"/>
  <c r="J112" i="1"/>
  <c r="K112" i="1"/>
  <c r="L112" i="1"/>
  <c r="M112" i="1"/>
  <c r="N112" i="1"/>
  <c r="O112" i="1"/>
  <c r="P112" i="1"/>
  <c r="Q112" i="1"/>
  <c r="R112" i="1"/>
  <c r="S112" i="1"/>
  <c r="H102" i="1"/>
  <c r="I102" i="1"/>
  <c r="J102" i="1"/>
  <c r="K102" i="1"/>
  <c r="L102" i="1"/>
  <c r="L119" i="1" s="1"/>
  <c r="M102" i="1"/>
  <c r="N102" i="1"/>
  <c r="N119" i="1" s="1"/>
  <c r="O102" i="1"/>
  <c r="O119" i="1" s="1"/>
  <c r="P102" i="1"/>
  <c r="Q102" i="1"/>
  <c r="R102" i="1"/>
  <c r="S102" i="1"/>
  <c r="T84" i="1"/>
  <c r="I88" i="1"/>
  <c r="J88" i="1"/>
  <c r="K88" i="1"/>
  <c r="L88" i="1"/>
  <c r="M88" i="1"/>
  <c r="N88" i="1"/>
  <c r="O88" i="1"/>
  <c r="P88" i="1"/>
  <c r="Q88" i="1"/>
  <c r="R88" i="1"/>
  <c r="S88" i="1"/>
  <c r="S53" i="1"/>
  <c r="R53" i="1"/>
  <c r="Q53" i="1"/>
  <c r="P53" i="1"/>
  <c r="O53" i="1"/>
  <c r="N53" i="1"/>
  <c r="M53" i="1"/>
  <c r="L53" i="1"/>
  <c r="K53" i="1"/>
  <c r="J53" i="1"/>
  <c r="I53" i="1"/>
  <c r="H53" i="1"/>
  <c r="S43" i="1"/>
  <c r="P43" i="1"/>
  <c r="O43" i="1"/>
  <c r="N43" i="1"/>
  <c r="M43" i="1"/>
  <c r="L43" i="1"/>
  <c r="K43" i="1"/>
  <c r="J43" i="1"/>
  <c r="I43" i="1"/>
  <c r="H43" i="1"/>
  <c r="AJ365" i="1" l="1"/>
  <c r="AI179" i="1"/>
  <c r="AI366" i="1" s="1"/>
  <c r="AI367" i="1" s="1"/>
  <c r="AH179" i="1"/>
  <c r="AB365" i="1"/>
  <c r="L89" i="1"/>
  <c r="AM179" i="1"/>
  <c r="AM366" i="1" s="1"/>
  <c r="AM367" i="1" s="1"/>
  <c r="AG179" i="1"/>
  <c r="AG366" i="1" s="1"/>
  <c r="AG367" i="1" s="1"/>
  <c r="O361" i="1"/>
  <c r="M361" i="1"/>
  <c r="I361" i="1"/>
  <c r="P361" i="1"/>
  <c r="S361" i="1"/>
  <c r="K361" i="1"/>
  <c r="AD365" i="1"/>
  <c r="J330" i="1"/>
  <c r="P330" i="1"/>
  <c r="S330" i="1"/>
  <c r="I330" i="1"/>
  <c r="M330" i="1"/>
  <c r="K330" i="1"/>
  <c r="AH366" i="1"/>
  <c r="AH367" i="1" s="1"/>
  <c r="J300" i="1"/>
  <c r="Q300" i="1"/>
  <c r="P300" i="1"/>
  <c r="J271" i="1"/>
  <c r="I271" i="1"/>
  <c r="S271" i="1"/>
  <c r="AF366" i="1"/>
  <c r="AF367" i="1" s="1"/>
  <c r="S241" i="1"/>
  <c r="R241" i="1"/>
  <c r="Q241" i="1"/>
  <c r="J241" i="1"/>
  <c r="P241" i="1"/>
  <c r="K241" i="1"/>
  <c r="I241" i="1"/>
  <c r="AE366" i="1"/>
  <c r="AE367" i="1" s="1"/>
  <c r="M119" i="1"/>
  <c r="M149" i="1"/>
  <c r="AD179" i="1"/>
  <c r="H119" i="1"/>
  <c r="J119" i="1"/>
  <c r="J149" i="1"/>
  <c r="M178" i="1"/>
  <c r="H178" i="1"/>
  <c r="AL179" i="1"/>
  <c r="S178" i="1"/>
  <c r="R178" i="1"/>
  <c r="P178" i="1"/>
  <c r="S149" i="1"/>
  <c r="R149" i="1"/>
  <c r="I149" i="1"/>
  <c r="AB179" i="1"/>
  <c r="S119" i="1"/>
  <c r="R119" i="1"/>
  <c r="Q119" i="1"/>
  <c r="P119" i="1"/>
  <c r="K119" i="1"/>
  <c r="I119" i="1"/>
  <c r="L361" i="1"/>
  <c r="L365" i="1" s="1"/>
  <c r="H361" i="1"/>
  <c r="H365" i="1" s="1"/>
  <c r="N361" i="1"/>
  <c r="N365" i="1" s="1"/>
  <c r="R361" i="1"/>
  <c r="R365" i="1" s="1"/>
  <c r="J361" i="1"/>
  <c r="AL365" i="1"/>
  <c r="Q178" i="1"/>
  <c r="L178" i="1"/>
  <c r="P89" i="1"/>
  <c r="O330" i="1"/>
  <c r="P149" i="1"/>
  <c r="H149" i="1"/>
  <c r="O149" i="1"/>
  <c r="K149" i="1"/>
  <c r="L149" i="1"/>
  <c r="AC366" i="1"/>
  <c r="AC367" i="1" s="1"/>
  <c r="J60" i="1"/>
  <c r="Q149" i="1"/>
  <c r="AK365" i="1"/>
  <c r="AK366" i="1" s="1"/>
  <c r="AK367" i="1" s="1"/>
  <c r="AJ366" i="1"/>
  <c r="AJ367" i="1" s="1"/>
  <c r="H89" i="1"/>
  <c r="R89" i="1"/>
  <c r="N89" i="1"/>
  <c r="J89" i="1"/>
  <c r="S89" i="1"/>
  <c r="O89" i="1"/>
  <c r="K89" i="1"/>
  <c r="I89" i="1"/>
  <c r="Q89" i="1"/>
  <c r="M89" i="1"/>
  <c r="M60" i="1"/>
  <c r="S60" i="1"/>
  <c r="R60" i="1"/>
  <c r="Q60" i="1"/>
  <c r="O60" i="1"/>
  <c r="P60" i="1"/>
  <c r="N60" i="1"/>
  <c r="L60" i="1"/>
  <c r="K60" i="1"/>
  <c r="I60" i="1"/>
  <c r="H60" i="1"/>
  <c r="BH376" i="1"/>
  <c r="AU376" i="1"/>
  <c r="AT376" i="1"/>
  <c r="AS376" i="1"/>
  <c r="AR376" i="1"/>
  <c r="AQ376" i="1"/>
  <c r="AP376" i="1"/>
  <c r="AU359" i="1"/>
  <c r="AT359" i="1"/>
  <c r="AS359" i="1"/>
  <c r="AR359" i="1"/>
  <c r="AA359" i="1"/>
  <c r="Z359" i="1"/>
  <c r="Y359" i="1"/>
  <c r="X359" i="1"/>
  <c r="AB366" i="1" l="1"/>
  <c r="AB367" i="1" s="1"/>
  <c r="O365" i="1"/>
  <c r="M365" i="1"/>
  <c r="S365" i="1"/>
  <c r="AD366" i="1"/>
  <c r="AD367" i="1" s="1"/>
  <c r="I365" i="1"/>
  <c r="K365" i="1"/>
  <c r="J365" i="1"/>
  <c r="P365" i="1"/>
  <c r="Q365" i="1"/>
  <c r="J179" i="1"/>
  <c r="AL366" i="1"/>
  <c r="AL367" i="1" s="1"/>
  <c r="I179" i="1"/>
  <c r="H179" i="1"/>
  <c r="H366" i="1" s="1"/>
  <c r="H367" i="1" s="1"/>
  <c r="L179" i="1"/>
  <c r="L366" i="1" s="1"/>
  <c r="L367" i="1" s="1"/>
  <c r="P179" i="1"/>
  <c r="K179" i="1"/>
  <c r="N179" i="1"/>
  <c r="N366" i="1" s="1"/>
  <c r="N367" i="1" s="1"/>
  <c r="R179" i="1"/>
  <c r="R366" i="1" s="1"/>
  <c r="R367" i="1" s="1"/>
  <c r="O179" i="1"/>
  <c r="M179" i="1"/>
  <c r="S179" i="1"/>
  <c r="Q179" i="1"/>
  <c r="AQ254" i="1"/>
  <c r="C254" i="1"/>
  <c r="W254" i="1"/>
  <c r="BH193" i="1"/>
  <c r="AU193" i="1"/>
  <c r="AT193" i="1"/>
  <c r="AS193" i="1"/>
  <c r="AR193" i="1"/>
  <c r="AQ193" i="1"/>
  <c r="AP193" i="1"/>
  <c r="BH158" i="1"/>
  <c r="AU158" i="1"/>
  <c r="AT158" i="1"/>
  <c r="AS158" i="1"/>
  <c r="AR158" i="1"/>
  <c r="AQ158" i="1"/>
  <c r="AP158" i="1"/>
  <c r="AN158" i="1"/>
  <c r="AA158" i="1"/>
  <c r="Z158" i="1"/>
  <c r="Y158" i="1"/>
  <c r="X158" i="1"/>
  <c r="W158" i="1"/>
  <c r="V158" i="1"/>
  <c r="BH125" i="1"/>
  <c r="AU125" i="1"/>
  <c r="AT125" i="1"/>
  <c r="AS125" i="1"/>
  <c r="AR125" i="1"/>
  <c r="AQ125" i="1"/>
  <c r="AP125" i="1"/>
  <c r="AN125" i="1"/>
  <c r="AA125" i="1"/>
  <c r="Z125" i="1"/>
  <c r="Y125" i="1"/>
  <c r="X125" i="1"/>
  <c r="V125" i="1"/>
  <c r="T125" i="1"/>
  <c r="G125" i="1"/>
  <c r="F125" i="1"/>
  <c r="E125" i="1"/>
  <c r="D125" i="1"/>
  <c r="B125" i="1"/>
  <c r="BH106" i="1"/>
  <c r="AU106" i="1"/>
  <c r="AT106" i="1"/>
  <c r="AS106" i="1"/>
  <c r="AR106" i="1"/>
  <c r="AP106" i="1"/>
  <c r="AN106" i="1"/>
  <c r="AA106" i="1"/>
  <c r="Z106" i="1"/>
  <c r="Y106" i="1"/>
  <c r="X106" i="1"/>
  <c r="V106" i="1"/>
  <c r="T106" i="1"/>
  <c r="G106" i="1"/>
  <c r="F106" i="1"/>
  <c r="E106" i="1"/>
  <c r="D106" i="1"/>
  <c r="B106" i="1"/>
  <c r="BH104" i="1"/>
  <c r="AU104" i="1"/>
  <c r="AT104" i="1"/>
  <c r="AS104" i="1"/>
  <c r="AR104" i="1"/>
  <c r="AQ104" i="1"/>
  <c r="AP104" i="1"/>
  <c r="AN104" i="1"/>
  <c r="AA104" i="1"/>
  <c r="Z104" i="1"/>
  <c r="Y104" i="1"/>
  <c r="X104" i="1"/>
  <c r="W104" i="1"/>
  <c r="V104" i="1"/>
  <c r="T104" i="1"/>
  <c r="G104" i="1"/>
  <c r="F104" i="1"/>
  <c r="E104" i="1"/>
  <c r="D104" i="1"/>
  <c r="C104" i="1"/>
  <c r="B104" i="1"/>
  <c r="G81" i="1"/>
  <c r="F81" i="1"/>
  <c r="E81" i="1"/>
  <c r="D81" i="1"/>
  <c r="BH74" i="1"/>
  <c r="AU74" i="1"/>
  <c r="AT74" i="1"/>
  <c r="AS74" i="1"/>
  <c r="AR74" i="1"/>
  <c r="AQ74" i="1"/>
  <c r="AN74" i="1"/>
  <c r="AA74" i="1"/>
  <c r="Z74" i="1"/>
  <c r="Y74" i="1"/>
  <c r="X74" i="1"/>
  <c r="T74" i="1"/>
  <c r="G74" i="1"/>
  <c r="F74" i="1"/>
  <c r="E74" i="1"/>
  <c r="D74" i="1"/>
  <c r="BH66" i="1"/>
  <c r="AU66" i="1"/>
  <c r="AT66" i="1"/>
  <c r="AS66" i="1"/>
  <c r="AR66" i="1"/>
  <c r="AQ66" i="1"/>
  <c r="AP66" i="1"/>
  <c r="AA66" i="1"/>
  <c r="Z66" i="1"/>
  <c r="Y66" i="1"/>
  <c r="X66" i="1"/>
  <c r="W66" i="1"/>
  <c r="V66" i="1"/>
  <c r="T66" i="1"/>
  <c r="AN66" i="1" s="1"/>
  <c r="G66" i="1"/>
  <c r="F66" i="1"/>
  <c r="E66" i="1"/>
  <c r="D66" i="1"/>
  <c r="C66" i="1"/>
  <c r="B66" i="1"/>
  <c r="BH45" i="1"/>
  <c r="AU45" i="1"/>
  <c r="AT45" i="1"/>
  <c r="AS45" i="1"/>
  <c r="AR45" i="1"/>
  <c r="AQ45" i="1"/>
  <c r="AP45" i="1"/>
  <c r="AN45" i="1"/>
  <c r="AA45" i="1"/>
  <c r="Z45" i="1"/>
  <c r="Y45" i="1"/>
  <c r="X45" i="1"/>
  <c r="W45" i="1"/>
  <c r="V45" i="1"/>
  <c r="T45" i="1"/>
  <c r="G45" i="1"/>
  <c r="F45" i="1"/>
  <c r="E45" i="1"/>
  <c r="D45" i="1"/>
  <c r="C45" i="1"/>
  <c r="B45" i="1"/>
  <c r="O366" i="1" l="1"/>
  <c r="O367" i="1" s="1"/>
  <c r="M366" i="1"/>
  <c r="M367" i="1" s="1"/>
  <c r="S366" i="1"/>
  <c r="S367" i="1" s="1"/>
  <c r="I366" i="1"/>
  <c r="I367" i="1" s="1"/>
  <c r="K366" i="1"/>
  <c r="K367" i="1" s="1"/>
  <c r="J366" i="1"/>
  <c r="J367" i="1" s="1"/>
  <c r="P366" i="1"/>
  <c r="P367" i="1" s="1"/>
  <c r="Q366" i="1"/>
  <c r="Q367" i="1" s="1"/>
  <c r="BH296" i="1"/>
  <c r="AU296" i="1"/>
  <c r="AT296" i="1"/>
  <c r="AS296" i="1"/>
  <c r="AR296" i="1"/>
  <c r="AQ296" i="1"/>
  <c r="AP296" i="1"/>
  <c r="AN296" i="1"/>
  <c r="AA296" i="1"/>
  <c r="Z296" i="1"/>
  <c r="Y296" i="1"/>
  <c r="X296" i="1"/>
  <c r="W296" i="1"/>
  <c r="V296" i="1"/>
  <c r="T296" i="1"/>
  <c r="G296" i="1"/>
  <c r="F296" i="1"/>
  <c r="E296" i="1"/>
  <c r="D296" i="1"/>
  <c r="C296" i="1"/>
  <c r="B296" i="1"/>
  <c r="BH115" i="1"/>
  <c r="AU115" i="1"/>
  <c r="AT115" i="1"/>
  <c r="AS115" i="1"/>
  <c r="AR115" i="1"/>
  <c r="AQ115" i="1"/>
  <c r="AP115" i="1"/>
  <c r="AN115" i="1"/>
  <c r="AA115" i="1"/>
  <c r="Z115" i="1"/>
  <c r="Y115" i="1"/>
  <c r="X115" i="1"/>
  <c r="W115" i="1"/>
  <c r="V115" i="1"/>
  <c r="T115" i="1"/>
  <c r="G115" i="1"/>
  <c r="F115" i="1"/>
  <c r="E115" i="1"/>
  <c r="D115" i="1"/>
  <c r="C115" i="1"/>
  <c r="B115" i="1"/>
  <c r="BH379" i="1"/>
  <c r="AU379" i="1"/>
  <c r="AT379" i="1"/>
  <c r="AS379" i="1"/>
  <c r="AR379" i="1"/>
  <c r="AQ379" i="1"/>
  <c r="AP379" i="1"/>
  <c r="BH369" i="1"/>
  <c r="AU369" i="1"/>
  <c r="AT369" i="1"/>
  <c r="AS369" i="1"/>
  <c r="AR369" i="1"/>
  <c r="AQ369" i="1"/>
  <c r="AP369" i="1"/>
  <c r="AQ313" i="1"/>
  <c r="W313" i="1"/>
  <c r="C313" i="1"/>
  <c r="BH288" i="1"/>
  <c r="AU288" i="1"/>
  <c r="AT288" i="1"/>
  <c r="AS288" i="1"/>
  <c r="AR288" i="1"/>
  <c r="AQ288" i="1"/>
  <c r="AP288" i="1"/>
  <c r="AN288" i="1"/>
  <c r="AA288" i="1"/>
  <c r="Z288" i="1"/>
  <c r="Y288" i="1"/>
  <c r="X288" i="1"/>
  <c r="W288" i="1"/>
  <c r="V288" i="1"/>
  <c r="T288" i="1"/>
  <c r="G288" i="1"/>
  <c r="F288" i="1"/>
  <c r="E288" i="1"/>
  <c r="D288" i="1"/>
  <c r="C288" i="1"/>
  <c r="B288" i="1"/>
  <c r="BH229" i="1"/>
  <c r="AU229" i="1"/>
  <c r="AT229" i="1"/>
  <c r="AS229" i="1"/>
  <c r="AR229" i="1"/>
  <c r="AQ229" i="1"/>
  <c r="AP229" i="1"/>
  <c r="AN229" i="1"/>
  <c r="AA229" i="1"/>
  <c r="Z229" i="1"/>
  <c r="Y229" i="1"/>
  <c r="X229" i="1"/>
  <c r="W229" i="1"/>
  <c r="V229" i="1"/>
  <c r="G229" i="1"/>
  <c r="F229" i="1"/>
  <c r="E229" i="1"/>
  <c r="D229" i="1"/>
  <c r="C229" i="1"/>
  <c r="B229" i="1"/>
  <c r="BH196" i="1"/>
  <c r="AU196" i="1"/>
  <c r="AT196" i="1"/>
  <c r="AS196" i="1"/>
  <c r="AR196" i="1"/>
  <c r="AQ196" i="1"/>
  <c r="AP196" i="1"/>
  <c r="BH157" i="1"/>
  <c r="AU157" i="1"/>
  <c r="AT157" i="1"/>
  <c r="AS157" i="1"/>
  <c r="AR157" i="1"/>
  <c r="AQ157" i="1"/>
  <c r="AP157" i="1"/>
  <c r="AN157" i="1"/>
  <c r="AA157" i="1"/>
  <c r="Z157" i="1"/>
  <c r="Y157" i="1"/>
  <c r="X157" i="1"/>
  <c r="W157" i="1"/>
  <c r="V157" i="1"/>
  <c r="T157" i="1"/>
  <c r="G157" i="1"/>
  <c r="F157" i="1"/>
  <c r="E157" i="1"/>
  <c r="D157" i="1"/>
  <c r="C157" i="1"/>
  <c r="B157" i="1"/>
  <c r="BH137" i="1"/>
  <c r="AU137" i="1"/>
  <c r="AT137" i="1"/>
  <c r="AS137" i="1"/>
  <c r="AR137" i="1"/>
  <c r="AQ137" i="1"/>
  <c r="AP137" i="1"/>
  <c r="AN137" i="1"/>
  <c r="AA137" i="1"/>
  <c r="Z137" i="1"/>
  <c r="Y137" i="1"/>
  <c r="X137" i="1"/>
  <c r="W137" i="1"/>
  <c r="V137" i="1"/>
  <c r="T137" i="1"/>
  <c r="G137" i="1"/>
  <c r="F137" i="1"/>
  <c r="E137" i="1"/>
  <c r="D137" i="1"/>
  <c r="C137" i="1"/>
  <c r="B137" i="1"/>
  <c r="BH127" i="1"/>
  <c r="AU127" i="1"/>
  <c r="AT127" i="1"/>
  <c r="AS127" i="1"/>
  <c r="AR127" i="1"/>
  <c r="AQ127" i="1"/>
  <c r="AP127" i="1"/>
  <c r="AN127" i="1"/>
  <c r="AA127" i="1"/>
  <c r="Z127" i="1"/>
  <c r="Y127" i="1"/>
  <c r="X127" i="1"/>
  <c r="W127" i="1"/>
  <c r="V127" i="1"/>
  <c r="T127" i="1"/>
  <c r="G127" i="1"/>
  <c r="F127" i="1"/>
  <c r="E127" i="1"/>
  <c r="D127" i="1"/>
  <c r="C127" i="1"/>
  <c r="B127" i="1"/>
  <c r="BH107" i="1"/>
  <c r="AU107" i="1"/>
  <c r="AT107" i="1"/>
  <c r="AS107" i="1"/>
  <c r="AR107" i="1"/>
  <c r="AQ107" i="1"/>
  <c r="AP107" i="1"/>
  <c r="AN107" i="1"/>
  <c r="AA107" i="1"/>
  <c r="Z107" i="1"/>
  <c r="Y107" i="1"/>
  <c r="X107" i="1"/>
  <c r="W107" i="1"/>
  <c r="V107" i="1"/>
  <c r="T107" i="1"/>
  <c r="G107" i="1"/>
  <c r="F107" i="1"/>
  <c r="E107" i="1"/>
  <c r="D107" i="1"/>
  <c r="C107" i="1"/>
  <c r="B107" i="1"/>
  <c r="BH77" i="1"/>
  <c r="AU77" i="1"/>
  <c r="AT77" i="1"/>
  <c r="AS77" i="1"/>
  <c r="AR77" i="1"/>
  <c r="AQ77" i="1"/>
  <c r="AP77" i="1"/>
  <c r="AN77" i="1"/>
  <c r="AA77" i="1"/>
  <c r="Z77" i="1"/>
  <c r="Y77" i="1"/>
  <c r="X77" i="1"/>
  <c r="W77" i="1"/>
  <c r="V77" i="1"/>
  <c r="T77" i="1"/>
  <c r="G77" i="1"/>
  <c r="F77" i="1"/>
  <c r="E77" i="1"/>
  <c r="D77" i="1"/>
  <c r="C77" i="1"/>
  <c r="B77" i="1"/>
  <c r="BH48" i="1"/>
  <c r="AU48" i="1"/>
  <c r="AT48" i="1"/>
  <c r="AS48" i="1"/>
  <c r="AR48" i="1"/>
  <c r="AQ48" i="1"/>
  <c r="AP48" i="1"/>
  <c r="AA48" i="1"/>
  <c r="Z48" i="1"/>
  <c r="Y48" i="1"/>
  <c r="X48" i="1"/>
  <c r="W48" i="1"/>
  <c r="V48" i="1"/>
  <c r="T48" i="1"/>
  <c r="AN48" i="1" s="1"/>
  <c r="G48" i="1"/>
  <c r="F48" i="1"/>
  <c r="E48" i="1"/>
  <c r="D48" i="1"/>
  <c r="C48" i="1"/>
  <c r="B48" i="1"/>
  <c r="BH378" i="1"/>
  <c r="AU378" i="1"/>
  <c r="AT378" i="1"/>
  <c r="AS378" i="1"/>
  <c r="AR378" i="1"/>
  <c r="AQ378" i="1"/>
  <c r="AP378" i="1"/>
  <c r="BH368" i="1"/>
  <c r="AU368" i="1"/>
  <c r="AT368" i="1"/>
  <c r="AS368" i="1"/>
  <c r="AR368" i="1"/>
  <c r="AQ368" i="1"/>
  <c r="BH317" i="1"/>
  <c r="AU317" i="1"/>
  <c r="AT317" i="1"/>
  <c r="AT323" i="1" s="1"/>
  <c r="AS317" i="1"/>
  <c r="AR317" i="1"/>
  <c r="AQ317" i="1"/>
  <c r="AP317" i="1"/>
  <c r="AN317" i="1"/>
  <c r="AA317" i="1"/>
  <c r="Z317" i="1"/>
  <c r="Z323" i="1" s="1"/>
  <c r="Y317" i="1"/>
  <c r="X317" i="1"/>
  <c r="W317" i="1"/>
  <c r="V317" i="1"/>
  <c r="T317" i="1"/>
  <c r="G317" i="1"/>
  <c r="F317" i="1"/>
  <c r="E317" i="1"/>
  <c r="D317" i="1"/>
  <c r="C317" i="1"/>
  <c r="B317" i="1"/>
  <c r="BH287" i="1"/>
  <c r="AU287" i="1"/>
  <c r="AT287" i="1"/>
  <c r="AS287" i="1"/>
  <c r="AR287" i="1"/>
  <c r="AQ287" i="1"/>
  <c r="AN287" i="1"/>
  <c r="AA287" i="1"/>
  <c r="Z287" i="1"/>
  <c r="Y287" i="1"/>
  <c r="X287" i="1"/>
  <c r="W287" i="1"/>
  <c r="T287" i="1"/>
  <c r="G287" i="1"/>
  <c r="F287" i="1"/>
  <c r="E287" i="1"/>
  <c r="D287" i="1"/>
  <c r="C287" i="1"/>
  <c r="BH278" i="1"/>
  <c r="AU278" i="1"/>
  <c r="AU283" i="1" s="1"/>
  <c r="AT278" i="1"/>
  <c r="AT283" i="1" s="1"/>
  <c r="AS278" i="1"/>
  <c r="AS283" i="1" s="1"/>
  <c r="AR278" i="1"/>
  <c r="AQ278" i="1"/>
  <c r="AP278" i="1"/>
  <c r="AN278" i="1"/>
  <c r="AA278" i="1"/>
  <c r="AA283" i="1" s="1"/>
  <c r="Z278" i="1"/>
  <c r="Z283" i="1" s="1"/>
  <c r="Y278" i="1"/>
  <c r="Y283" i="1" s="1"/>
  <c r="X278" i="1"/>
  <c r="X283" i="1" s="1"/>
  <c r="W278" i="1"/>
  <c r="V278" i="1"/>
  <c r="T278" i="1"/>
  <c r="G278" i="1"/>
  <c r="F278" i="1"/>
  <c r="E278" i="1"/>
  <c r="D278" i="1"/>
  <c r="C278" i="1"/>
  <c r="B278" i="1"/>
  <c r="BH228" i="1"/>
  <c r="AU228" i="1"/>
  <c r="AT228" i="1"/>
  <c r="AS228" i="1"/>
  <c r="AR228" i="1"/>
  <c r="AQ228" i="1"/>
  <c r="AP228" i="1"/>
  <c r="AN228" i="1"/>
  <c r="AA228" i="1"/>
  <c r="Z228" i="1"/>
  <c r="Y228" i="1"/>
  <c r="X228" i="1"/>
  <c r="W228" i="1"/>
  <c r="V228" i="1"/>
  <c r="G228" i="1"/>
  <c r="F228" i="1"/>
  <c r="E228" i="1"/>
  <c r="D228" i="1"/>
  <c r="C228" i="1"/>
  <c r="B228" i="1"/>
  <c r="BH195" i="1"/>
  <c r="AU195" i="1"/>
  <c r="AT195" i="1"/>
  <c r="AS195" i="1"/>
  <c r="AR195" i="1"/>
  <c r="AQ195" i="1"/>
  <c r="BH166" i="1"/>
  <c r="AU166" i="1"/>
  <c r="AT166" i="1"/>
  <c r="AS166" i="1"/>
  <c r="AR166" i="1"/>
  <c r="AQ166" i="1"/>
  <c r="AP166" i="1"/>
  <c r="AN166" i="1"/>
  <c r="AA166" i="1"/>
  <c r="Z166" i="1"/>
  <c r="Y166" i="1"/>
  <c r="X166" i="1"/>
  <c r="W166" i="1"/>
  <c r="V166" i="1"/>
  <c r="T166" i="1"/>
  <c r="G166" i="1"/>
  <c r="F166" i="1"/>
  <c r="E166" i="1"/>
  <c r="D166" i="1"/>
  <c r="C166" i="1"/>
  <c r="B166" i="1"/>
  <c r="BH156" i="1"/>
  <c r="AU156" i="1"/>
  <c r="AT156" i="1"/>
  <c r="AS156" i="1"/>
  <c r="AR156" i="1"/>
  <c r="AQ156" i="1"/>
  <c r="AP156" i="1"/>
  <c r="AN156" i="1"/>
  <c r="AA156" i="1"/>
  <c r="Z156" i="1"/>
  <c r="Y156" i="1"/>
  <c r="X156" i="1"/>
  <c r="W156" i="1"/>
  <c r="V156" i="1"/>
  <c r="T156" i="1"/>
  <c r="G156" i="1"/>
  <c r="F156" i="1"/>
  <c r="E156" i="1"/>
  <c r="D156" i="1"/>
  <c r="C156" i="1"/>
  <c r="B156" i="1"/>
  <c r="BH136" i="1"/>
  <c r="AU136" i="1"/>
  <c r="AT136" i="1"/>
  <c r="AS136" i="1"/>
  <c r="AR136" i="1"/>
  <c r="AQ136" i="1"/>
  <c r="AP136" i="1"/>
  <c r="AN136" i="1"/>
  <c r="AA136" i="1"/>
  <c r="Z136" i="1"/>
  <c r="Y136" i="1"/>
  <c r="X136" i="1"/>
  <c r="W136" i="1"/>
  <c r="V136" i="1"/>
  <c r="T136" i="1"/>
  <c r="G136" i="1"/>
  <c r="F136" i="1"/>
  <c r="E136" i="1"/>
  <c r="D136" i="1"/>
  <c r="C136" i="1"/>
  <c r="B136" i="1"/>
  <c r="BH126" i="1"/>
  <c r="AU126" i="1"/>
  <c r="AT126" i="1"/>
  <c r="AS126" i="1"/>
  <c r="AR126" i="1"/>
  <c r="AQ126" i="1"/>
  <c r="AN126" i="1"/>
  <c r="AA126" i="1"/>
  <c r="Z126" i="1"/>
  <c r="Y126" i="1"/>
  <c r="X126" i="1"/>
  <c r="W126" i="1"/>
  <c r="T126" i="1"/>
  <c r="G126" i="1"/>
  <c r="F126" i="1"/>
  <c r="E126" i="1"/>
  <c r="D126" i="1"/>
  <c r="C126" i="1"/>
  <c r="BH76" i="1"/>
  <c r="AU76" i="1"/>
  <c r="AT76" i="1"/>
  <c r="AS76" i="1"/>
  <c r="AR76" i="1"/>
  <c r="AQ76" i="1"/>
  <c r="AP76" i="1"/>
  <c r="AN76" i="1"/>
  <c r="AA76" i="1"/>
  <c r="Z76" i="1"/>
  <c r="Y76" i="1"/>
  <c r="X76" i="1"/>
  <c r="W76" i="1"/>
  <c r="V76" i="1"/>
  <c r="T76" i="1"/>
  <c r="G76" i="1"/>
  <c r="F76" i="1"/>
  <c r="E76" i="1"/>
  <c r="D76" i="1"/>
  <c r="C76" i="1"/>
  <c r="B76" i="1"/>
  <c r="BH67" i="1"/>
  <c r="AU67" i="1"/>
  <c r="AT67" i="1"/>
  <c r="AS67" i="1"/>
  <c r="AR67" i="1"/>
  <c r="AQ67" i="1"/>
  <c r="AP67" i="1"/>
  <c r="AN67" i="1"/>
  <c r="AA67" i="1"/>
  <c r="Z67" i="1"/>
  <c r="Y67" i="1"/>
  <c r="X67" i="1"/>
  <c r="W67" i="1"/>
  <c r="V67" i="1"/>
  <c r="T67" i="1"/>
  <c r="G67" i="1"/>
  <c r="F67" i="1"/>
  <c r="E67" i="1"/>
  <c r="D67" i="1"/>
  <c r="C67" i="1"/>
  <c r="B67" i="1"/>
  <c r="BH47" i="1"/>
  <c r="AU47" i="1"/>
  <c r="AT47" i="1"/>
  <c r="AS47" i="1"/>
  <c r="AR47" i="1"/>
  <c r="AQ47" i="1"/>
  <c r="AN47" i="1"/>
  <c r="AA47" i="1"/>
  <c r="Z47" i="1"/>
  <c r="Y47" i="1"/>
  <c r="X47" i="1"/>
  <c r="W47" i="1"/>
  <c r="T47" i="1"/>
  <c r="G47" i="1"/>
  <c r="F47" i="1"/>
  <c r="E47" i="1"/>
  <c r="D47" i="1"/>
  <c r="C47" i="1"/>
  <c r="BH377" i="1"/>
  <c r="AU377" i="1"/>
  <c r="AT377" i="1"/>
  <c r="AS377" i="1"/>
  <c r="AR377" i="1"/>
  <c r="AP377" i="1"/>
  <c r="BH286" i="1"/>
  <c r="AU286" i="1"/>
  <c r="AT286" i="1"/>
  <c r="AS286" i="1"/>
  <c r="AR286" i="1"/>
  <c r="AQ286" i="1"/>
  <c r="AP286" i="1"/>
  <c r="AN286" i="1"/>
  <c r="AA286" i="1"/>
  <c r="Z286" i="1"/>
  <c r="Y286" i="1"/>
  <c r="X286" i="1"/>
  <c r="W286" i="1"/>
  <c r="V286" i="1"/>
  <c r="T286" i="1"/>
  <c r="G286" i="1"/>
  <c r="F286" i="1"/>
  <c r="E286" i="1"/>
  <c r="D286" i="1"/>
  <c r="C286" i="1"/>
  <c r="B286" i="1"/>
  <c r="AN257" i="1"/>
  <c r="AA257" i="1"/>
  <c r="AA264" i="1" s="1"/>
  <c r="Z257" i="1"/>
  <c r="Z264" i="1" s="1"/>
  <c r="Y257" i="1"/>
  <c r="X257" i="1"/>
  <c r="W257" i="1"/>
  <c r="V257" i="1"/>
  <c r="T257" i="1"/>
  <c r="G257" i="1"/>
  <c r="F257" i="1"/>
  <c r="E257" i="1"/>
  <c r="D257" i="1"/>
  <c r="C257" i="1"/>
  <c r="B257" i="1"/>
  <c r="BH227" i="1"/>
  <c r="AU227" i="1"/>
  <c r="AT227" i="1"/>
  <c r="AS227" i="1"/>
  <c r="AR227" i="1"/>
  <c r="AQ227" i="1"/>
  <c r="AP227" i="1"/>
  <c r="AN227" i="1"/>
  <c r="AA227" i="1"/>
  <c r="Z227" i="1"/>
  <c r="Z234" i="1" s="1"/>
  <c r="Y227" i="1"/>
  <c r="X227" i="1"/>
  <c r="W227" i="1"/>
  <c r="V227" i="1"/>
  <c r="G227" i="1"/>
  <c r="F227" i="1"/>
  <c r="E227" i="1"/>
  <c r="D227" i="1"/>
  <c r="C227" i="1"/>
  <c r="B227" i="1"/>
  <c r="BH194" i="1"/>
  <c r="AU194" i="1"/>
  <c r="AT194" i="1"/>
  <c r="AS194" i="1"/>
  <c r="AR194" i="1"/>
  <c r="AP194" i="1"/>
  <c r="BH165" i="1"/>
  <c r="AU165" i="1"/>
  <c r="AT165" i="1"/>
  <c r="AS165" i="1"/>
  <c r="AR165" i="1"/>
  <c r="AQ165" i="1"/>
  <c r="AP165" i="1"/>
  <c r="AN165" i="1"/>
  <c r="AA165" i="1"/>
  <c r="Z165" i="1"/>
  <c r="Y165" i="1"/>
  <c r="X165" i="1"/>
  <c r="W165" i="1"/>
  <c r="V165" i="1"/>
  <c r="T165" i="1"/>
  <c r="G165" i="1"/>
  <c r="F165" i="1"/>
  <c r="E165" i="1"/>
  <c r="D165" i="1"/>
  <c r="C165" i="1"/>
  <c r="B165" i="1"/>
  <c r="BH135" i="1"/>
  <c r="AU135" i="1"/>
  <c r="AT135" i="1"/>
  <c r="AS135" i="1"/>
  <c r="AR135" i="1"/>
  <c r="AQ135" i="1"/>
  <c r="AP135" i="1"/>
  <c r="AN135" i="1"/>
  <c r="AA135" i="1"/>
  <c r="Z135" i="1"/>
  <c r="Y135" i="1"/>
  <c r="X135" i="1"/>
  <c r="W135" i="1"/>
  <c r="V135" i="1"/>
  <c r="T135" i="1"/>
  <c r="G135" i="1"/>
  <c r="F135" i="1"/>
  <c r="E135" i="1"/>
  <c r="D135" i="1"/>
  <c r="C135" i="1"/>
  <c r="B135" i="1"/>
  <c r="BH105" i="1"/>
  <c r="AU105" i="1"/>
  <c r="AT105" i="1"/>
  <c r="AS105" i="1"/>
  <c r="AR105" i="1"/>
  <c r="AQ105" i="1"/>
  <c r="AP105" i="1"/>
  <c r="AN105" i="1"/>
  <c r="AA105" i="1"/>
  <c r="Z105" i="1"/>
  <c r="Y105" i="1"/>
  <c r="X105" i="1"/>
  <c r="W105" i="1"/>
  <c r="V105" i="1"/>
  <c r="T105" i="1"/>
  <c r="G105" i="1"/>
  <c r="F105" i="1"/>
  <c r="E105" i="1"/>
  <c r="D105" i="1"/>
  <c r="C105" i="1"/>
  <c r="B105" i="1"/>
  <c r="BH75" i="1"/>
  <c r="AU75" i="1"/>
  <c r="AT75" i="1"/>
  <c r="AS75" i="1"/>
  <c r="AR75" i="1"/>
  <c r="AQ75" i="1"/>
  <c r="AP75" i="1"/>
  <c r="AN75" i="1"/>
  <c r="AA75" i="1"/>
  <c r="Z75" i="1"/>
  <c r="Y75" i="1"/>
  <c r="X75" i="1"/>
  <c r="W75" i="1"/>
  <c r="V75" i="1"/>
  <c r="T75" i="1"/>
  <c r="G75" i="1"/>
  <c r="F75" i="1"/>
  <c r="E75" i="1"/>
  <c r="D75" i="1"/>
  <c r="C75" i="1"/>
  <c r="B75" i="1"/>
  <c r="BH46" i="1"/>
  <c r="AU46" i="1"/>
  <c r="AT46" i="1"/>
  <c r="AS46" i="1"/>
  <c r="AR46" i="1"/>
  <c r="AQ46" i="1"/>
  <c r="AP46" i="1"/>
  <c r="AN46" i="1"/>
  <c r="AA46" i="1"/>
  <c r="Z46" i="1"/>
  <c r="Y46" i="1"/>
  <c r="X46" i="1"/>
  <c r="W46" i="1"/>
  <c r="V46" i="1"/>
  <c r="T46" i="1"/>
  <c r="G46" i="1"/>
  <c r="F46" i="1"/>
  <c r="E46" i="1"/>
  <c r="D46" i="1"/>
  <c r="C46" i="1"/>
  <c r="B46" i="1"/>
  <c r="BH387" i="1"/>
  <c r="AU387" i="1"/>
  <c r="AT387" i="1"/>
  <c r="AS387" i="1"/>
  <c r="AR387" i="1"/>
  <c r="AQ387" i="1"/>
  <c r="AP387" i="1"/>
  <c r="AU386" i="1"/>
  <c r="AT386" i="1"/>
  <c r="AS386" i="1"/>
  <c r="AR386" i="1"/>
  <c r="AQ386" i="1"/>
  <c r="AP386" i="1"/>
  <c r="BH382" i="1"/>
  <c r="AU382" i="1"/>
  <c r="AT382" i="1"/>
  <c r="AS382" i="1"/>
  <c r="AR382" i="1"/>
  <c r="AQ382" i="1"/>
  <c r="AP382" i="1"/>
  <c r="BH381" i="1"/>
  <c r="AU381" i="1"/>
  <c r="AT381" i="1"/>
  <c r="AS381" i="1"/>
  <c r="AR381" i="1"/>
  <c r="AQ381" i="1"/>
  <c r="AP381" i="1"/>
  <c r="BH373" i="1"/>
  <c r="AU373" i="1"/>
  <c r="AT373" i="1"/>
  <c r="AS373" i="1"/>
  <c r="AR373" i="1"/>
  <c r="AQ373" i="1"/>
  <c r="AP373" i="1"/>
  <c r="BH372" i="1"/>
  <c r="AU372" i="1"/>
  <c r="AT372" i="1"/>
  <c r="AS372" i="1"/>
  <c r="AR372" i="1"/>
  <c r="AQ372" i="1"/>
  <c r="AP372" i="1"/>
  <c r="BH335" i="1"/>
  <c r="AU335" i="1"/>
  <c r="AT335" i="1"/>
  <c r="AS335" i="1"/>
  <c r="AR335" i="1"/>
  <c r="AQ335" i="1"/>
  <c r="AP335" i="1"/>
  <c r="AN335" i="1"/>
  <c r="AA335" i="1"/>
  <c r="Z335" i="1"/>
  <c r="Y335" i="1"/>
  <c r="X335" i="1"/>
  <c r="W335" i="1"/>
  <c r="V335" i="1"/>
  <c r="T335" i="1"/>
  <c r="G335" i="1"/>
  <c r="F335" i="1"/>
  <c r="E335" i="1"/>
  <c r="D335" i="1"/>
  <c r="C335" i="1"/>
  <c r="BH326" i="1"/>
  <c r="AU326" i="1"/>
  <c r="AT326" i="1"/>
  <c r="AS326" i="1"/>
  <c r="AR326" i="1"/>
  <c r="AQ326" i="1"/>
  <c r="AP326" i="1"/>
  <c r="AN326" i="1"/>
  <c r="AA326" i="1"/>
  <c r="Z326" i="1"/>
  <c r="Y326" i="1"/>
  <c r="X326" i="1"/>
  <c r="W326" i="1"/>
  <c r="V326" i="1"/>
  <c r="T326" i="1"/>
  <c r="G326" i="1"/>
  <c r="F326" i="1"/>
  <c r="E326" i="1"/>
  <c r="D326" i="1"/>
  <c r="C326" i="1"/>
  <c r="B326" i="1"/>
  <c r="BH236" i="1"/>
  <c r="AU236" i="1"/>
  <c r="AU240" i="1" s="1"/>
  <c r="AT236" i="1"/>
  <c r="AT240" i="1" s="1"/>
  <c r="AS236" i="1"/>
  <c r="AS240" i="1" s="1"/>
  <c r="AR236" i="1"/>
  <c r="AR240" i="1" s="1"/>
  <c r="AQ236" i="1"/>
  <c r="AQ240" i="1" s="1"/>
  <c r="AP236" i="1"/>
  <c r="AN236" i="1"/>
  <c r="AA236" i="1"/>
  <c r="AA240" i="1" s="1"/>
  <c r="Z236" i="1"/>
  <c r="Z240" i="1" s="1"/>
  <c r="Y236" i="1"/>
  <c r="Y240" i="1" s="1"/>
  <c r="X236" i="1"/>
  <c r="X240" i="1" s="1"/>
  <c r="W236" i="1"/>
  <c r="W240" i="1" s="1"/>
  <c r="V236" i="1"/>
  <c r="G236" i="1"/>
  <c r="G240" i="1" s="1"/>
  <c r="F236" i="1"/>
  <c r="F240" i="1" s="1"/>
  <c r="E236" i="1"/>
  <c r="E240" i="1" s="1"/>
  <c r="D236" i="1"/>
  <c r="D240" i="1" s="1"/>
  <c r="C236" i="1"/>
  <c r="C240" i="1" s="1"/>
  <c r="B236" i="1"/>
  <c r="BH206" i="1"/>
  <c r="AU206" i="1"/>
  <c r="AT206" i="1"/>
  <c r="AS206" i="1"/>
  <c r="AR206" i="1"/>
  <c r="AQ206" i="1"/>
  <c r="AP206" i="1"/>
  <c r="BH204" i="1"/>
  <c r="AU204" i="1"/>
  <c r="AT204" i="1"/>
  <c r="AS204" i="1"/>
  <c r="AR204" i="1"/>
  <c r="AQ204" i="1"/>
  <c r="AP204" i="1"/>
  <c r="BH199" i="1"/>
  <c r="AU199" i="1"/>
  <c r="AT199" i="1"/>
  <c r="AS199" i="1"/>
  <c r="AR199" i="1"/>
  <c r="AQ199" i="1"/>
  <c r="AP199" i="1"/>
  <c r="BH198" i="1"/>
  <c r="AU198" i="1"/>
  <c r="AT198" i="1"/>
  <c r="AS198" i="1"/>
  <c r="AR198" i="1"/>
  <c r="AQ198" i="1"/>
  <c r="AP198" i="1"/>
  <c r="AU189" i="1"/>
  <c r="AT189" i="1"/>
  <c r="AS189" i="1"/>
  <c r="AR189" i="1"/>
  <c r="AQ189" i="1"/>
  <c r="AP189" i="1"/>
  <c r="AU188" i="1"/>
  <c r="AT188" i="1"/>
  <c r="AS188" i="1"/>
  <c r="AR188" i="1"/>
  <c r="AQ188" i="1"/>
  <c r="AP188" i="1"/>
  <c r="BH145" i="1"/>
  <c r="BH148" i="1" s="1"/>
  <c r="AU145" i="1"/>
  <c r="AU148" i="1" s="1"/>
  <c r="AT145" i="1"/>
  <c r="AT148" i="1" s="1"/>
  <c r="AS145" i="1"/>
  <c r="AS148" i="1" s="1"/>
  <c r="AR145" i="1"/>
  <c r="AR148" i="1" s="1"/>
  <c r="AQ145" i="1"/>
  <c r="AP145" i="1"/>
  <c r="AN145" i="1"/>
  <c r="AA145" i="1"/>
  <c r="AA148" i="1" s="1"/>
  <c r="Z145" i="1"/>
  <c r="Y145" i="1"/>
  <c r="Y148" i="1" s="1"/>
  <c r="X145" i="1"/>
  <c r="X148" i="1" s="1"/>
  <c r="W145" i="1"/>
  <c r="W148" i="1" s="1"/>
  <c r="V145" i="1"/>
  <c r="T145" i="1"/>
  <c r="T148" i="1" s="1"/>
  <c r="G145" i="1"/>
  <c r="G148" i="1" s="1"/>
  <c r="F145" i="1"/>
  <c r="F148" i="1" s="1"/>
  <c r="E145" i="1"/>
  <c r="E148" i="1" s="1"/>
  <c r="D145" i="1"/>
  <c r="D148" i="1" s="1"/>
  <c r="C145" i="1"/>
  <c r="C148" i="1" s="1"/>
  <c r="B145" i="1"/>
  <c r="BH95" i="1"/>
  <c r="AU95" i="1"/>
  <c r="AT95" i="1"/>
  <c r="AS95" i="1"/>
  <c r="AR95" i="1"/>
  <c r="AQ95" i="1"/>
  <c r="AP95" i="1"/>
  <c r="AN95" i="1"/>
  <c r="AA95" i="1"/>
  <c r="Z95" i="1"/>
  <c r="Y95" i="1"/>
  <c r="X95" i="1"/>
  <c r="W95" i="1"/>
  <c r="V95" i="1"/>
  <c r="T95" i="1"/>
  <c r="G95" i="1"/>
  <c r="F95" i="1"/>
  <c r="E95" i="1"/>
  <c r="D95" i="1"/>
  <c r="C95" i="1"/>
  <c r="B95" i="1"/>
  <c r="BH84" i="1"/>
  <c r="AU84" i="1"/>
  <c r="AT84" i="1"/>
  <c r="AS84" i="1"/>
  <c r="AR84" i="1"/>
  <c r="AQ84" i="1"/>
  <c r="AQ88" i="1" s="1"/>
  <c r="AP84" i="1"/>
  <c r="AN84" i="1"/>
  <c r="AA84" i="1"/>
  <c r="Z84" i="1"/>
  <c r="Y84" i="1"/>
  <c r="X84" i="1"/>
  <c r="W84" i="1"/>
  <c r="W88" i="1" s="1"/>
  <c r="V84" i="1"/>
  <c r="G84" i="1"/>
  <c r="F84" i="1"/>
  <c r="E84" i="1"/>
  <c r="D84" i="1"/>
  <c r="C84" i="1"/>
  <c r="B84" i="1"/>
  <c r="AU55" i="1"/>
  <c r="AU59" i="1" s="1"/>
  <c r="AT55" i="1"/>
  <c r="AT59" i="1" s="1"/>
  <c r="AS55" i="1"/>
  <c r="AS59" i="1" s="1"/>
  <c r="AR55" i="1"/>
  <c r="AR59" i="1" s="1"/>
  <c r="AQ55" i="1"/>
  <c r="AQ59" i="1" s="1"/>
  <c r="AP55" i="1"/>
  <c r="AA55" i="1"/>
  <c r="AA59" i="1" s="1"/>
  <c r="Z55" i="1"/>
  <c r="Z59" i="1" s="1"/>
  <c r="Y55" i="1"/>
  <c r="Y59" i="1" s="1"/>
  <c r="X55" i="1"/>
  <c r="X59" i="1" s="1"/>
  <c r="W55" i="1"/>
  <c r="W59" i="1" s="1"/>
  <c r="V55" i="1"/>
  <c r="G55" i="1"/>
  <c r="G59" i="1" s="1"/>
  <c r="F55" i="1"/>
  <c r="F59" i="1" s="1"/>
  <c r="E55" i="1"/>
  <c r="E59" i="1" s="1"/>
  <c r="D55" i="1"/>
  <c r="D59" i="1" s="1"/>
  <c r="C55" i="1"/>
  <c r="C59" i="1" s="1"/>
  <c r="B55" i="1"/>
  <c r="BH51" i="1"/>
  <c r="AU51" i="1"/>
  <c r="AT51" i="1"/>
  <c r="AS51" i="1"/>
  <c r="AR51" i="1"/>
  <c r="AQ51" i="1"/>
  <c r="AP51" i="1"/>
  <c r="AN51" i="1"/>
  <c r="AA51" i="1"/>
  <c r="Z51" i="1"/>
  <c r="Y51" i="1"/>
  <c r="X51" i="1"/>
  <c r="W51" i="1"/>
  <c r="V51" i="1"/>
  <c r="T51" i="1"/>
  <c r="G51" i="1"/>
  <c r="F51" i="1"/>
  <c r="E51" i="1"/>
  <c r="D51" i="1"/>
  <c r="C51" i="1"/>
  <c r="B51" i="1"/>
  <c r="BH50" i="1"/>
  <c r="AU50" i="1"/>
  <c r="AT50" i="1"/>
  <c r="AS50" i="1"/>
  <c r="AR50" i="1"/>
  <c r="AQ50" i="1"/>
  <c r="AP50" i="1"/>
  <c r="AN50" i="1"/>
  <c r="AA50" i="1"/>
  <c r="Z50" i="1"/>
  <c r="Y50" i="1"/>
  <c r="X50" i="1"/>
  <c r="W50" i="1"/>
  <c r="V50" i="1"/>
  <c r="T50" i="1"/>
  <c r="G50" i="1"/>
  <c r="F50" i="1"/>
  <c r="E50" i="1"/>
  <c r="D50" i="1"/>
  <c r="C50" i="1"/>
  <c r="B50" i="1"/>
  <c r="BH42" i="1"/>
  <c r="AU42" i="1"/>
  <c r="AT42" i="1"/>
  <c r="AS42" i="1"/>
  <c r="AR42" i="1"/>
  <c r="AQ42" i="1"/>
  <c r="AP42" i="1"/>
  <c r="AN42" i="1"/>
  <c r="AA42" i="1"/>
  <c r="Z42" i="1"/>
  <c r="Y42" i="1"/>
  <c r="X42" i="1"/>
  <c r="W42" i="1"/>
  <c r="V42" i="1"/>
  <c r="G42" i="1"/>
  <c r="F42" i="1"/>
  <c r="E42" i="1"/>
  <c r="D42" i="1"/>
  <c r="C42" i="1"/>
  <c r="B42" i="1"/>
  <c r="BH41" i="1"/>
  <c r="AU41" i="1"/>
  <c r="AT41" i="1"/>
  <c r="AS41" i="1"/>
  <c r="AR41" i="1"/>
  <c r="AQ41" i="1"/>
  <c r="AP41" i="1"/>
  <c r="AN41" i="1"/>
  <c r="AA41" i="1"/>
  <c r="Z41" i="1"/>
  <c r="Y41" i="1"/>
  <c r="X41" i="1"/>
  <c r="W41" i="1"/>
  <c r="V41" i="1"/>
  <c r="G41" i="1"/>
  <c r="F41" i="1"/>
  <c r="E41" i="1"/>
  <c r="D41" i="1"/>
  <c r="C41" i="1"/>
  <c r="B41" i="1"/>
  <c r="BH40" i="1"/>
  <c r="AU40" i="1"/>
  <c r="AT40" i="1"/>
  <c r="AS40" i="1"/>
  <c r="AR40" i="1"/>
  <c r="AQ40" i="1"/>
  <c r="AP40" i="1"/>
  <c r="AN40" i="1"/>
  <c r="AA40" i="1"/>
  <c r="Z40" i="1"/>
  <c r="Y40" i="1"/>
  <c r="X40" i="1"/>
  <c r="W40" i="1"/>
  <c r="V40" i="1"/>
  <c r="T40" i="1"/>
  <c r="G40" i="1"/>
  <c r="F40" i="1"/>
  <c r="E40" i="1"/>
  <c r="D40" i="1"/>
  <c r="C40" i="1"/>
  <c r="B40" i="1"/>
  <c r="BH389" i="1"/>
  <c r="AU389" i="1"/>
  <c r="AT389" i="1"/>
  <c r="AS389" i="1"/>
  <c r="AR389" i="1"/>
  <c r="AQ389" i="1"/>
  <c r="AP389" i="1"/>
  <c r="BH380" i="1"/>
  <c r="AU380" i="1"/>
  <c r="AT380" i="1"/>
  <c r="AS380" i="1"/>
  <c r="AR380" i="1"/>
  <c r="AQ380" i="1"/>
  <c r="AP380" i="1"/>
  <c r="BH370" i="1"/>
  <c r="AU370" i="1"/>
  <c r="AT370" i="1"/>
  <c r="AS370" i="1"/>
  <c r="AR370" i="1"/>
  <c r="AQ370" i="1"/>
  <c r="AP370" i="1"/>
  <c r="BH338" i="1"/>
  <c r="AU338" i="1"/>
  <c r="AT338" i="1"/>
  <c r="AS338" i="1"/>
  <c r="AR338" i="1"/>
  <c r="AQ338" i="1"/>
  <c r="AP338" i="1"/>
  <c r="AN338" i="1"/>
  <c r="AA338" i="1"/>
  <c r="Z338" i="1"/>
  <c r="Y338" i="1"/>
  <c r="X338" i="1"/>
  <c r="W338" i="1"/>
  <c r="V338" i="1"/>
  <c r="T338" i="1"/>
  <c r="G338" i="1"/>
  <c r="F338" i="1"/>
  <c r="E338" i="1"/>
  <c r="D338" i="1"/>
  <c r="C338" i="1"/>
  <c r="B338" i="1"/>
  <c r="BH205" i="1"/>
  <c r="AU205" i="1"/>
  <c r="AT205" i="1"/>
  <c r="AS205" i="1"/>
  <c r="AR205" i="1"/>
  <c r="AQ205" i="1"/>
  <c r="AP205" i="1"/>
  <c r="BH197" i="1"/>
  <c r="AU197" i="1"/>
  <c r="AT197" i="1"/>
  <c r="AS197" i="1"/>
  <c r="AR197" i="1"/>
  <c r="AQ197" i="1"/>
  <c r="AP197" i="1"/>
  <c r="AU186" i="1"/>
  <c r="AT186" i="1"/>
  <c r="AS186" i="1"/>
  <c r="AR186" i="1"/>
  <c r="AQ186" i="1"/>
  <c r="AP186" i="1"/>
  <c r="BH175" i="1"/>
  <c r="AU175" i="1"/>
  <c r="AT175" i="1"/>
  <c r="AS175" i="1"/>
  <c r="AR175" i="1"/>
  <c r="AQ175" i="1"/>
  <c r="AP175" i="1"/>
  <c r="AA175" i="1"/>
  <c r="Z175" i="1"/>
  <c r="Y175" i="1"/>
  <c r="X175" i="1"/>
  <c r="W175" i="1"/>
  <c r="V175" i="1"/>
  <c r="T175" i="1"/>
  <c r="AN175" i="1" s="1"/>
  <c r="G175" i="1"/>
  <c r="F175" i="1"/>
  <c r="E175" i="1"/>
  <c r="D175" i="1"/>
  <c r="C175" i="1"/>
  <c r="B175" i="1"/>
  <c r="T116" i="1"/>
  <c r="G116" i="1"/>
  <c r="F116" i="1"/>
  <c r="E116" i="1"/>
  <c r="D116" i="1"/>
  <c r="C116" i="1"/>
  <c r="B116" i="1"/>
  <c r="BH108" i="1"/>
  <c r="AU108" i="1"/>
  <c r="AT108" i="1"/>
  <c r="AS108" i="1"/>
  <c r="AR108" i="1"/>
  <c r="AQ108" i="1"/>
  <c r="AP108" i="1"/>
  <c r="AN108" i="1"/>
  <c r="AA108" i="1"/>
  <c r="Z108" i="1"/>
  <c r="Y108" i="1"/>
  <c r="X108" i="1"/>
  <c r="W108" i="1"/>
  <c r="V108" i="1"/>
  <c r="T108" i="1"/>
  <c r="G108" i="1"/>
  <c r="F108" i="1"/>
  <c r="E108" i="1"/>
  <c r="D108" i="1"/>
  <c r="C108" i="1"/>
  <c r="B108" i="1"/>
  <c r="BH97" i="1"/>
  <c r="AU97" i="1"/>
  <c r="AT97" i="1"/>
  <c r="AS97" i="1"/>
  <c r="AR97" i="1"/>
  <c r="AQ97" i="1"/>
  <c r="AP97" i="1"/>
  <c r="AN97" i="1"/>
  <c r="AA97" i="1"/>
  <c r="Z97" i="1"/>
  <c r="Y97" i="1"/>
  <c r="X97" i="1"/>
  <c r="W97" i="1"/>
  <c r="V97" i="1"/>
  <c r="T97" i="1"/>
  <c r="G97" i="1"/>
  <c r="F97" i="1"/>
  <c r="E97" i="1"/>
  <c r="D97" i="1"/>
  <c r="C97" i="1"/>
  <c r="B97" i="1"/>
  <c r="T86" i="1"/>
  <c r="G86" i="1"/>
  <c r="F86" i="1"/>
  <c r="E86" i="1"/>
  <c r="D86" i="1"/>
  <c r="C86" i="1"/>
  <c r="B86" i="1"/>
  <c r="BH78" i="1"/>
  <c r="AU78" i="1"/>
  <c r="AT78" i="1"/>
  <c r="AS78" i="1"/>
  <c r="AR78" i="1"/>
  <c r="AQ78" i="1"/>
  <c r="AP78" i="1"/>
  <c r="AN78" i="1"/>
  <c r="AA78" i="1"/>
  <c r="Z78" i="1"/>
  <c r="Y78" i="1"/>
  <c r="X78" i="1"/>
  <c r="W78" i="1"/>
  <c r="V78" i="1"/>
  <c r="T78" i="1"/>
  <c r="G78" i="1"/>
  <c r="F78" i="1"/>
  <c r="E78" i="1"/>
  <c r="D78" i="1"/>
  <c r="C78" i="1"/>
  <c r="B78" i="1"/>
  <c r="BH68" i="1"/>
  <c r="AU68" i="1"/>
  <c r="AT68" i="1"/>
  <c r="AS68" i="1"/>
  <c r="AR68" i="1"/>
  <c r="AQ68" i="1"/>
  <c r="AP68" i="1"/>
  <c r="AN68" i="1"/>
  <c r="AA68" i="1"/>
  <c r="Z68" i="1"/>
  <c r="Y68" i="1"/>
  <c r="X68" i="1"/>
  <c r="W68" i="1"/>
  <c r="V68" i="1"/>
  <c r="T68" i="1"/>
  <c r="G68" i="1"/>
  <c r="F68" i="1"/>
  <c r="E68" i="1"/>
  <c r="D68" i="1"/>
  <c r="C68" i="1"/>
  <c r="B68" i="1"/>
  <c r="BH49" i="1"/>
  <c r="AU49" i="1"/>
  <c r="AT49" i="1"/>
  <c r="AS49" i="1"/>
  <c r="AR49" i="1"/>
  <c r="AQ49" i="1"/>
  <c r="AP49" i="1"/>
  <c r="AN49" i="1"/>
  <c r="AA49" i="1"/>
  <c r="Z49" i="1"/>
  <c r="Y49" i="1"/>
  <c r="X49" i="1"/>
  <c r="W49" i="1"/>
  <c r="V49" i="1"/>
  <c r="T49" i="1"/>
  <c r="G49" i="1"/>
  <c r="F49" i="1"/>
  <c r="E49" i="1"/>
  <c r="D49" i="1"/>
  <c r="C49" i="1"/>
  <c r="B49" i="1"/>
  <c r="BH38" i="1"/>
  <c r="AU38" i="1"/>
  <c r="AT38" i="1"/>
  <c r="AS38" i="1"/>
  <c r="AR38" i="1"/>
  <c r="AQ38" i="1"/>
  <c r="AP38" i="1"/>
  <c r="AN38" i="1"/>
  <c r="AA38" i="1"/>
  <c r="Z38" i="1"/>
  <c r="Y38" i="1"/>
  <c r="X38" i="1"/>
  <c r="W38" i="1"/>
  <c r="V38" i="1"/>
  <c r="T38" i="1"/>
  <c r="G38" i="1"/>
  <c r="F38" i="1"/>
  <c r="E38" i="1"/>
  <c r="D38" i="1"/>
  <c r="C38" i="1"/>
  <c r="B38" i="1"/>
  <c r="BH336" i="1"/>
  <c r="AU336" i="1"/>
  <c r="AT336" i="1"/>
  <c r="AS336" i="1"/>
  <c r="AR336" i="1"/>
  <c r="AQ336" i="1"/>
  <c r="AP336" i="1"/>
  <c r="AN336" i="1"/>
  <c r="AA336" i="1"/>
  <c r="Z336" i="1"/>
  <c r="Y336" i="1"/>
  <c r="X336" i="1"/>
  <c r="W336" i="1"/>
  <c r="V336" i="1"/>
  <c r="T336" i="1"/>
  <c r="G336" i="1"/>
  <c r="F336" i="1"/>
  <c r="E336" i="1"/>
  <c r="D336" i="1"/>
  <c r="C336" i="1"/>
  <c r="BH325" i="1"/>
  <c r="AU325" i="1"/>
  <c r="AT325" i="1"/>
  <c r="AS325" i="1"/>
  <c r="AR325" i="1"/>
  <c r="AQ325" i="1"/>
  <c r="AP325" i="1"/>
  <c r="AN325" i="1"/>
  <c r="AA325" i="1"/>
  <c r="Z325" i="1"/>
  <c r="Y325" i="1"/>
  <c r="X325" i="1"/>
  <c r="W325" i="1"/>
  <c r="V325" i="1"/>
  <c r="T325" i="1"/>
  <c r="G325" i="1"/>
  <c r="F325" i="1"/>
  <c r="E325" i="1"/>
  <c r="D325" i="1"/>
  <c r="C325" i="1"/>
  <c r="B325" i="1"/>
  <c r="BH295" i="1"/>
  <c r="AU295" i="1"/>
  <c r="AT295" i="1"/>
  <c r="AS295" i="1"/>
  <c r="AR295" i="1"/>
  <c r="AQ295" i="1"/>
  <c r="AQ299" i="1" s="1"/>
  <c r="AP295" i="1"/>
  <c r="AN295" i="1"/>
  <c r="AA295" i="1"/>
  <c r="Z295" i="1"/>
  <c r="Y295" i="1"/>
  <c r="X295" i="1"/>
  <c r="W295" i="1"/>
  <c r="V295" i="1"/>
  <c r="G295" i="1"/>
  <c r="F295" i="1"/>
  <c r="E295" i="1"/>
  <c r="D295" i="1"/>
  <c r="C295" i="1"/>
  <c r="B295" i="1"/>
  <c r="BH216" i="1"/>
  <c r="AU216" i="1"/>
  <c r="AT216" i="1"/>
  <c r="AS216" i="1"/>
  <c r="AR216" i="1"/>
  <c r="AQ216" i="1"/>
  <c r="AP216" i="1"/>
  <c r="AN216" i="1"/>
  <c r="AA216" i="1"/>
  <c r="Z216" i="1"/>
  <c r="Y216" i="1"/>
  <c r="X216" i="1"/>
  <c r="W216" i="1"/>
  <c r="V216" i="1"/>
  <c r="T216" i="1"/>
  <c r="G216" i="1"/>
  <c r="F216" i="1"/>
  <c r="E216" i="1"/>
  <c r="D216" i="1"/>
  <c r="C216" i="1"/>
  <c r="B216" i="1"/>
  <c r="BH215" i="1"/>
  <c r="AU215" i="1"/>
  <c r="AT215" i="1"/>
  <c r="AS215" i="1"/>
  <c r="AR215" i="1"/>
  <c r="AQ215" i="1"/>
  <c r="AP215" i="1"/>
  <c r="AN215" i="1"/>
  <c r="AA215" i="1"/>
  <c r="Z215" i="1"/>
  <c r="Y215" i="1"/>
  <c r="X215" i="1"/>
  <c r="W215" i="1"/>
  <c r="V215" i="1"/>
  <c r="T215" i="1"/>
  <c r="G215" i="1"/>
  <c r="F215" i="1"/>
  <c r="E215" i="1"/>
  <c r="D215" i="1"/>
  <c r="C215" i="1"/>
  <c r="B215" i="1"/>
  <c r="BH203" i="1"/>
  <c r="AU203" i="1"/>
  <c r="AT203" i="1"/>
  <c r="AS203" i="1"/>
  <c r="AR203" i="1"/>
  <c r="AQ203" i="1"/>
  <c r="AP203" i="1"/>
  <c r="BH185" i="1"/>
  <c r="AU185" i="1"/>
  <c r="AT185" i="1"/>
  <c r="AS185" i="1"/>
  <c r="AR185" i="1"/>
  <c r="AQ185" i="1"/>
  <c r="AP185" i="1"/>
  <c r="BH173" i="1"/>
  <c r="AU173" i="1"/>
  <c r="AT173" i="1"/>
  <c r="AS173" i="1"/>
  <c r="AR173" i="1"/>
  <c r="AQ173" i="1"/>
  <c r="AP173" i="1"/>
  <c r="AN173" i="1"/>
  <c r="AA173" i="1"/>
  <c r="Z173" i="1"/>
  <c r="Y173" i="1"/>
  <c r="X173" i="1"/>
  <c r="W173" i="1"/>
  <c r="V173" i="1"/>
  <c r="T173" i="1"/>
  <c r="G173" i="1"/>
  <c r="F173" i="1"/>
  <c r="E173" i="1"/>
  <c r="D173" i="1"/>
  <c r="C173" i="1"/>
  <c r="B173" i="1"/>
  <c r="BH114" i="1"/>
  <c r="AU114" i="1"/>
  <c r="AT114" i="1"/>
  <c r="AS114" i="1"/>
  <c r="AR114" i="1"/>
  <c r="AQ114" i="1"/>
  <c r="AP114" i="1"/>
  <c r="AN114" i="1"/>
  <c r="AA114" i="1"/>
  <c r="AA118" i="1" s="1"/>
  <c r="Z114" i="1"/>
  <c r="Y114" i="1"/>
  <c r="X114" i="1"/>
  <c r="W114" i="1"/>
  <c r="W118" i="1" s="1"/>
  <c r="V114" i="1"/>
  <c r="T114" i="1"/>
  <c r="G114" i="1"/>
  <c r="F114" i="1"/>
  <c r="E114" i="1"/>
  <c r="D114" i="1"/>
  <c r="C114" i="1"/>
  <c r="B114" i="1"/>
  <c r="BH96" i="1"/>
  <c r="AU96" i="1"/>
  <c r="AT96" i="1"/>
  <c r="AS96" i="1"/>
  <c r="AR96" i="1"/>
  <c r="AQ96" i="1"/>
  <c r="AN96" i="1"/>
  <c r="AA96" i="1"/>
  <c r="Z96" i="1"/>
  <c r="Y96" i="1"/>
  <c r="X96" i="1"/>
  <c r="W96" i="1"/>
  <c r="T96" i="1"/>
  <c r="G96" i="1"/>
  <c r="F96" i="1"/>
  <c r="E96" i="1"/>
  <c r="D96" i="1"/>
  <c r="C96" i="1"/>
  <c r="BH37" i="1"/>
  <c r="AU37" i="1"/>
  <c r="AT37" i="1"/>
  <c r="AS37" i="1"/>
  <c r="AR37" i="1"/>
  <c r="AQ37" i="1"/>
  <c r="AP37" i="1"/>
  <c r="AN37" i="1"/>
  <c r="AA37" i="1"/>
  <c r="Z37" i="1"/>
  <c r="Y37" i="1"/>
  <c r="X37" i="1"/>
  <c r="W37" i="1"/>
  <c r="V37" i="1"/>
  <c r="T37" i="1"/>
  <c r="G37" i="1"/>
  <c r="F37" i="1"/>
  <c r="E37" i="1"/>
  <c r="D37" i="1"/>
  <c r="C37" i="1"/>
  <c r="B37" i="1"/>
  <c r="BH371" i="1"/>
  <c r="AU371" i="1"/>
  <c r="AT371" i="1"/>
  <c r="AS371" i="1"/>
  <c r="AR371" i="1"/>
  <c r="AQ371" i="1"/>
  <c r="AP371" i="1"/>
  <c r="BH367" i="1"/>
  <c r="AU367" i="1"/>
  <c r="AT367" i="1"/>
  <c r="AS367" i="1"/>
  <c r="AR367" i="1"/>
  <c r="AQ367" i="1"/>
  <c r="AP367" i="1"/>
  <c r="AU187" i="1"/>
  <c r="AT187" i="1"/>
  <c r="AS187" i="1"/>
  <c r="AR187" i="1"/>
  <c r="AQ187" i="1"/>
  <c r="AP187" i="1"/>
  <c r="BH164" i="1"/>
  <c r="AU164" i="1"/>
  <c r="AT164" i="1"/>
  <c r="AT171" i="1" s="1"/>
  <c r="AS164" i="1"/>
  <c r="AR164" i="1"/>
  <c r="AQ164" i="1"/>
  <c r="AP164" i="1"/>
  <c r="AN164" i="1"/>
  <c r="AA164" i="1"/>
  <c r="Z164" i="1"/>
  <c r="Y164" i="1"/>
  <c r="X164" i="1"/>
  <c r="W164" i="1"/>
  <c r="V164" i="1"/>
  <c r="T164" i="1"/>
  <c r="G164" i="1"/>
  <c r="G171" i="1" s="1"/>
  <c r="F164" i="1"/>
  <c r="E164" i="1"/>
  <c r="D164" i="1"/>
  <c r="D171" i="1" s="1"/>
  <c r="C164" i="1"/>
  <c r="B164" i="1"/>
  <c r="W125" i="1"/>
  <c r="C125" i="1"/>
  <c r="W74" i="1"/>
  <c r="C74" i="1"/>
  <c r="BH39" i="1"/>
  <c r="AU39" i="1"/>
  <c r="AT39" i="1"/>
  <c r="AS39" i="1"/>
  <c r="AR39" i="1"/>
  <c r="AQ39" i="1"/>
  <c r="AP39" i="1"/>
  <c r="AN39" i="1"/>
  <c r="AA39" i="1"/>
  <c r="Z39" i="1"/>
  <c r="Y39" i="1"/>
  <c r="X39" i="1"/>
  <c r="W39" i="1"/>
  <c r="V39" i="1"/>
  <c r="T39" i="1"/>
  <c r="G39" i="1"/>
  <c r="F39" i="1"/>
  <c r="E39" i="1"/>
  <c r="D39" i="1"/>
  <c r="C39" i="1"/>
  <c r="B39" i="1"/>
  <c r="BH36" i="1"/>
  <c r="AU36" i="1"/>
  <c r="AT36" i="1"/>
  <c r="AS36" i="1"/>
  <c r="AR36" i="1"/>
  <c r="AQ36" i="1"/>
  <c r="AP36" i="1"/>
  <c r="AN36" i="1"/>
  <c r="AA36" i="1"/>
  <c r="Z36" i="1"/>
  <c r="Y36" i="1"/>
  <c r="X36" i="1"/>
  <c r="W36" i="1"/>
  <c r="V36" i="1"/>
  <c r="T36" i="1"/>
  <c r="G36" i="1"/>
  <c r="F36" i="1"/>
  <c r="E36" i="1"/>
  <c r="D36" i="1"/>
  <c r="C36" i="1"/>
  <c r="B36" i="1"/>
  <c r="D293" i="1" l="1"/>
  <c r="Z293" i="1"/>
  <c r="Z171" i="1"/>
  <c r="D102" i="1"/>
  <c r="C293" i="1"/>
  <c r="AU343" i="1"/>
  <c r="AS191" i="1"/>
  <c r="Z329" i="1"/>
  <c r="AA343" i="1"/>
  <c r="AT293" i="1"/>
  <c r="AU390" i="1"/>
  <c r="AT201" i="1"/>
  <c r="AS384" i="1"/>
  <c r="AU201" i="1"/>
  <c r="AT384" i="1"/>
  <c r="Z330" i="1"/>
  <c r="AS374" i="1"/>
  <c r="AU384" i="1"/>
  <c r="AT374" i="1"/>
  <c r="AT207" i="1"/>
  <c r="AT390" i="1"/>
  <c r="AS201" i="1"/>
  <c r="AU374" i="1"/>
  <c r="X299" i="1"/>
  <c r="Y293" i="1"/>
  <c r="X171" i="1"/>
  <c r="W299" i="1"/>
  <c r="Y343" i="1"/>
  <c r="D118" i="1"/>
  <c r="D224" i="1"/>
  <c r="AR390" i="1"/>
  <c r="D234" i="1"/>
  <c r="D177" i="1"/>
  <c r="D88" i="1"/>
  <c r="AQ390" i="1"/>
  <c r="Z343" i="1"/>
  <c r="E132" i="1"/>
  <c r="X343" i="1"/>
  <c r="G43" i="1"/>
  <c r="G224" i="1"/>
  <c r="G53" i="1"/>
  <c r="BH374" i="1"/>
  <c r="BH177" i="1"/>
  <c r="C343" i="1"/>
  <c r="G343" i="1"/>
  <c r="AN343" i="1"/>
  <c r="AS343" i="1"/>
  <c r="T82" i="1"/>
  <c r="T88" i="1"/>
  <c r="T72" i="1"/>
  <c r="E343" i="1"/>
  <c r="AQ343" i="1"/>
  <c r="F343" i="1"/>
  <c r="W343" i="1"/>
  <c r="AR343" i="1"/>
  <c r="BH343" i="1"/>
  <c r="D343" i="1"/>
  <c r="T343" i="1"/>
  <c r="AT343" i="1"/>
  <c r="G354" i="1"/>
  <c r="C112" i="1"/>
  <c r="AQ112" i="1"/>
  <c r="W112" i="1"/>
  <c r="C43" i="1"/>
  <c r="C224" i="1"/>
  <c r="G88" i="1"/>
  <c r="C102" i="1"/>
  <c r="C143" i="1"/>
  <c r="G82" i="1"/>
  <c r="W53" i="1"/>
  <c r="D43" i="1"/>
  <c r="C53" i="1"/>
  <c r="C72" i="1"/>
  <c r="D53" i="1"/>
  <c r="D72" i="1"/>
  <c r="AQ329" i="1"/>
  <c r="D329" i="1"/>
  <c r="AT329" i="1"/>
  <c r="AS329" i="1"/>
  <c r="E329" i="1"/>
  <c r="C329" i="1"/>
  <c r="G329" i="1"/>
  <c r="T329" i="1"/>
  <c r="F329" i="1"/>
  <c r="AA329" i="1"/>
  <c r="Y329" i="1"/>
  <c r="X329" i="1"/>
  <c r="AN329" i="1"/>
  <c r="AU329" i="1"/>
  <c r="AR329" i="1"/>
  <c r="BH329" i="1"/>
  <c r="AQ384" i="1"/>
  <c r="AQ354" i="1"/>
  <c r="T89" i="1" l="1"/>
  <c r="AS354" i="1"/>
  <c r="AT354" i="1"/>
  <c r="BH240" i="1"/>
  <c r="AU354" i="1"/>
  <c r="AR254" i="1"/>
  <c r="BH254" i="1"/>
  <c r="AR313" i="1"/>
  <c r="BH313" i="1"/>
  <c r="AU323" i="1"/>
  <c r="AR354" i="1"/>
  <c r="BH354" i="1"/>
  <c r="AU143" i="1"/>
  <c r="AR143" i="1"/>
  <c r="BH143" i="1"/>
  <c r="AS254" i="1"/>
  <c r="AR323" i="1"/>
  <c r="BH323" i="1"/>
  <c r="AS143" i="1"/>
  <c r="AR201" i="1"/>
  <c r="AS323" i="1"/>
  <c r="AT143" i="1"/>
  <c r="AR191" i="1"/>
  <c r="AR207" i="1"/>
  <c r="AU254" i="1"/>
  <c r="AR384" i="1"/>
  <c r="BH384" i="1"/>
  <c r="AT191" i="1"/>
  <c r="AU191" i="1"/>
  <c r="BH207" i="1"/>
  <c r="AU207" i="1"/>
  <c r="BH191" i="1"/>
  <c r="BH88" i="1"/>
  <c r="AS132" i="1"/>
  <c r="AQ148" i="1"/>
  <c r="AS171" i="1"/>
  <c r="AT177" i="1"/>
  <c r="AS207" i="1"/>
  <c r="AQ177" i="1"/>
  <c r="AU177" i="1"/>
  <c r="AU299" i="1"/>
  <c r="AT118" i="1"/>
  <c r="AT43" i="1"/>
  <c r="AR112" i="1"/>
  <c r="AS118" i="1"/>
  <c r="AU234" i="1"/>
  <c r="AR299" i="1"/>
  <c r="BH299" i="1"/>
  <c r="AQ72" i="1"/>
  <c r="AU72" i="1"/>
  <c r="AR88" i="1"/>
  <c r="AU224" i="1"/>
  <c r="AQ264" i="1"/>
  <c r="AU264" i="1"/>
  <c r="AS43" i="1"/>
  <c r="BH132" i="1"/>
  <c r="AR234" i="1"/>
  <c r="BH234" i="1"/>
  <c r="AT360" i="1"/>
  <c r="BH390" i="1"/>
  <c r="AS112" i="1"/>
  <c r="BH112" i="1"/>
  <c r="AR177" i="1"/>
  <c r="AQ270" i="1"/>
  <c r="AS72" i="1"/>
  <c r="AT72" i="1"/>
  <c r="AS88" i="1"/>
  <c r="AR132" i="1"/>
  <c r="AQ143" i="1"/>
  <c r="AQ171" i="1"/>
  <c r="AU171" i="1"/>
  <c r="AQ283" i="1"/>
  <c r="AT53" i="1"/>
  <c r="AQ53" i="1"/>
  <c r="AQ82" i="1"/>
  <c r="AU82" i="1"/>
  <c r="AT88" i="1"/>
  <c r="AQ102" i="1"/>
  <c r="AU102" i="1"/>
  <c r="AT112" i="1"/>
  <c r="AT162" i="1"/>
  <c r="AS162" i="1"/>
  <c r="AR171" i="1"/>
  <c r="BH171" i="1"/>
  <c r="AS177" i="1"/>
  <c r="AQ201" i="1"/>
  <c r="AS224" i="1"/>
  <c r="AQ224" i="1"/>
  <c r="AS234" i="1"/>
  <c r="AR293" i="1"/>
  <c r="BH293" i="1"/>
  <c r="AQ293" i="1"/>
  <c r="AU293" i="1"/>
  <c r="AS299" i="1"/>
  <c r="AQ323" i="1"/>
  <c r="AQ360" i="1"/>
  <c r="AU360" i="1"/>
  <c r="AS390" i="1"/>
  <c r="AU53" i="1"/>
  <c r="AR53" i="1"/>
  <c r="BH53" i="1"/>
  <c r="AR82" i="1"/>
  <c r="BH82" i="1"/>
  <c r="AU88" i="1"/>
  <c r="AR102" i="1"/>
  <c r="BH102" i="1"/>
  <c r="AU112" i="1"/>
  <c r="AQ207" i="1"/>
  <c r="AT224" i="1"/>
  <c r="AR224" i="1"/>
  <c r="BH224" i="1"/>
  <c r="AT299" i="1"/>
  <c r="BH72" i="1"/>
  <c r="AQ162" i="1"/>
  <c r="AU162" i="1"/>
  <c r="BH201" i="1"/>
  <c r="AR283" i="1"/>
  <c r="BH283" i="1"/>
  <c r="AS293" i="1"/>
  <c r="AQ374" i="1"/>
  <c r="AQ43" i="1"/>
  <c r="AR72" i="1"/>
  <c r="AR43" i="1"/>
  <c r="BH43" i="1"/>
  <c r="AS82" i="1"/>
  <c r="AS102" i="1"/>
  <c r="AR118" i="1"/>
  <c r="BH118" i="1"/>
  <c r="AT132" i="1"/>
  <c r="AR162" i="1"/>
  <c r="BH162" i="1"/>
  <c r="AR264" i="1"/>
  <c r="BH264" i="1"/>
  <c r="AR360" i="1"/>
  <c r="BH360" i="1"/>
  <c r="AR374" i="1"/>
  <c r="AU43" i="1"/>
  <c r="AQ118" i="1"/>
  <c r="AU118" i="1"/>
  <c r="AS53" i="1"/>
  <c r="AT82" i="1"/>
  <c r="AT102" i="1"/>
  <c r="AQ132" i="1"/>
  <c r="AU132" i="1"/>
  <c r="AQ191" i="1"/>
  <c r="AS264" i="1"/>
  <c r="AS360" i="1"/>
  <c r="I8" i="2" l="1"/>
  <c r="I9" i="2"/>
  <c r="I10" i="2"/>
  <c r="BH149" i="1"/>
  <c r="AT89" i="1"/>
  <c r="BH241" i="1"/>
  <c r="AR361" i="1"/>
  <c r="AU149" i="1"/>
  <c r="AR178" i="1"/>
  <c r="AT271" i="1"/>
  <c r="AQ60" i="1"/>
  <c r="AQ271" i="1"/>
  <c r="BH119" i="1"/>
  <c r="AT119" i="1"/>
  <c r="BH89" i="1"/>
  <c r="AR241" i="1"/>
  <c r="AQ330" i="1"/>
  <c r="AS330" i="1"/>
  <c r="AS391" i="1"/>
  <c r="AQ361" i="1"/>
  <c r="AT60" i="1"/>
  <c r="BH208" i="1"/>
  <c r="BH330" i="1"/>
  <c r="AQ119" i="1"/>
  <c r="BH300" i="1"/>
  <c r="AQ241" i="1"/>
  <c r="AU60" i="1"/>
  <c r="AR149" i="1"/>
  <c r="AR60" i="1"/>
  <c r="AR300" i="1"/>
  <c r="AU361" i="1"/>
  <c r="AU330" i="1"/>
  <c r="AU300" i="1"/>
  <c r="AT178" i="1"/>
  <c r="AU271" i="1"/>
  <c r="AT361" i="1"/>
  <c r="AS271" i="1"/>
  <c r="AS208" i="1"/>
  <c r="AQ149" i="1"/>
  <c r="AS60" i="1"/>
  <c r="AT330" i="1"/>
  <c r="AS241" i="1"/>
  <c r="AQ89" i="1"/>
  <c r="AT391" i="1"/>
  <c r="AR208" i="1"/>
  <c r="AT300" i="1"/>
  <c r="AU89" i="1"/>
  <c r="AU241" i="1"/>
  <c r="AS89" i="1"/>
  <c r="AR330" i="1"/>
  <c r="BH391" i="1"/>
  <c r="AR119" i="1"/>
  <c r="AQ208" i="1"/>
  <c r="AR391" i="1"/>
  <c r="AS300" i="1"/>
  <c r="BH178" i="1"/>
  <c r="AS149" i="1"/>
  <c r="AS119" i="1"/>
  <c r="AR89" i="1"/>
  <c r="AQ391" i="1"/>
  <c r="AU178" i="1"/>
  <c r="AU208" i="1"/>
  <c r="AU119" i="1"/>
  <c r="AQ300" i="1"/>
  <c r="AR271" i="1"/>
  <c r="BH361" i="1"/>
  <c r="AT149" i="1"/>
  <c r="AQ178" i="1"/>
  <c r="AT241" i="1"/>
  <c r="AS178" i="1"/>
  <c r="AS361" i="1"/>
  <c r="AT208" i="1"/>
  <c r="AU391" i="1"/>
  <c r="AS209" i="1" l="1"/>
  <c r="AU209" i="1"/>
  <c r="AR209" i="1"/>
  <c r="AT209" i="1"/>
  <c r="AU393" i="1"/>
  <c r="AS393" i="1"/>
  <c r="AR393" i="1"/>
  <c r="AQ209" i="1"/>
  <c r="AT393" i="1"/>
  <c r="AQ393" i="1"/>
  <c r="AR394" i="1" l="1"/>
  <c r="AR395" i="1" s="1"/>
  <c r="H23" i="2" s="1"/>
  <c r="AU394" i="1"/>
  <c r="AU395" i="1" s="1"/>
  <c r="H26" i="2" s="1"/>
  <c r="AQ394" i="1"/>
  <c r="AQ395" i="1" s="1"/>
  <c r="AS394" i="1"/>
  <c r="AS395" i="1" s="1"/>
  <c r="H24" i="2" s="1"/>
  <c r="AT394" i="1"/>
  <c r="AT395" i="1" s="1"/>
  <c r="H25" i="2" s="1"/>
  <c r="D360" i="1" l="1"/>
  <c r="G360" i="1"/>
  <c r="E360" i="1"/>
  <c r="Z360" i="1"/>
  <c r="W360" i="1"/>
  <c r="F360" i="1"/>
  <c r="AA360" i="1"/>
  <c r="C360" i="1"/>
  <c r="AN360" i="1"/>
  <c r="T360" i="1"/>
  <c r="W354" i="1" l="1"/>
  <c r="C354" i="1"/>
  <c r="D313" i="1" l="1"/>
  <c r="T313" i="1"/>
  <c r="F313" i="1"/>
  <c r="E313" i="1"/>
  <c r="W329" i="1"/>
  <c r="C361" i="1" l="1"/>
  <c r="W361" i="1"/>
  <c r="D299" i="1"/>
  <c r="T240" i="1"/>
  <c r="C270" i="1" l="1"/>
  <c r="C299" i="1"/>
  <c r="G299" i="1"/>
  <c r="AN299" i="1"/>
  <c r="E299" i="1"/>
  <c r="Z299" i="1"/>
  <c r="F299" i="1"/>
  <c r="AA299" i="1"/>
  <c r="W270" i="1"/>
  <c r="T299" i="1"/>
  <c r="Y299" i="1"/>
  <c r="E177" i="1" l="1"/>
  <c r="Z177" i="1"/>
  <c r="T177" i="1"/>
  <c r="Y177" i="1"/>
  <c r="C177" i="1"/>
  <c r="G177" i="1"/>
  <c r="F177" i="1"/>
  <c r="W177" i="1"/>
  <c r="AA177" i="1"/>
  <c r="X177" i="1"/>
  <c r="AN177" i="1"/>
  <c r="W132" i="1" l="1"/>
  <c r="AN118" i="1" l="1"/>
  <c r="Z118" i="1"/>
  <c r="Y118" i="1"/>
  <c r="X118" i="1"/>
  <c r="T118" i="1"/>
  <c r="G118" i="1"/>
  <c r="F118" i="1"/>
  <c r="E118" i="1"/>
  <c r="C118" i="1"/>
  <c r="Y88" i="1" l="1"/>
  <c r="E88" i="1"/>
  <c r="Z88" i="1"/>
  <c r="F88" i="1"/>
  <c r="AA88" i="1"/>
  <c r="C88" i="1"/>
  <c r="X88" i="1"/>
  <c r="AN88" i="1"/>
  <c r="W72" i="1" l="1"/>
  <c r="G72" i="1"/>
  <c r="F72" i="1"/>
  <c r="E72" i="1"/>
  <c r="E10" i="2" l="1"/>
  <c r="G10" i="2"/>
  <c r="C132" i="1"/>
  <c r="D132" i="1"/>
  <c r="F132" i="1"/>
  <c r="G132" i="1"/>
  <c r="T132" i="1"/>
  <c r="W143" i="1"/>
  <c r="C234" i="1"/>
  <c r="W234" i="1"/>
  <c r="E254" i="1"/>
  <c r="F254" i="1"/>
  <c r="G254" i="1"/>
  <c r="T254" i="1"/>
  <c r="C283" i="1"/>
  <c r="D283" i="1"/>
  <c r="E43" i="1" l="1"/>
  <c r="T43" i="1"/>
  <c r="D162" i="1"/>
  <c r="F43" i="1"/>
  <c r="C171" i="1"/>
  <c r="W171" i="1"/>
  <c r="C264" i="1"/>
  <c r="C271" i="1" s="1"/>
  <c r="E162" i="1"/>
  <c r="T162" i="1"/>
  <c r="F162" i="1"/>
  <c r="G162" i="1"/>
  <c r="W323" i="1"/>
  <c r="W330" i="1" s="1"/>
  <c r="W82" i="1"/>
  <c r="G283" i="1"/>
  <c r="E224" i="1"/>
  <c r="W43" i="1"/>
  <c r="C162" i="1"/>
  <c r="C82" i="1"/>
  <c r="W102" i="1"/>
  <c r="W162" i="1"/>
  <c r="C323" i="1"/>
  <c r="C330" i="1" s="1"/>
  <c r="T224" i="1"/>
  <c r="C149" i="1"/>
  <c r="W293" i="1"/>
  <c r="W264" i="1"/>
  <c r="F224" i="1"/>
  <c r="W224" i="1"/>
  <c r="E283" i="1"/>
  <c r="C300" i="1"/>
  <c r="T283" i="1"/>
  <c r="F283" i="1"/>
  <c r="W283" i="1"/>
  <c r="E9" i="2" l="1"/>
  <c r="E8" i="2"/>
  <c r="G8" i="2"/>
  <c r="G9" i="2"/>
  <c r="W178" i="1"/>
  <c r="C178" i="1"/>
  <c r="W271" i="1"/>
  <c r="W300" i="1"/>
  <c r="W60" i="1"/>
  <c r="C241" i="1"/>
  <c r="C365" i="1" s="1"/>
  <c r="W241" i="1"/>
  <c r="W149" i="1"/>
  <c r="W119" i="1"/>
  <c r="W89" i="1"/>
  <c r="C89" i="1"/>
  <c r="C119" i="1"/>
  <c r="C60" i="1"/>
  <c r="W365" i="1" l="1"/>
  <c r="C179" i="1"/>
  <c r="C366" i="1" s="1"/>
  <c r="C367" i="1" s="1"/>
  <c r="W179" i="1"/>
  <c r="W366" i="1" l="1"/>
  <c r="W367" i="1" s="1"/>
  <c r="D270" i="1" l="1"/>
  <c r="E270" i="1"/>
  <c r="G270" i="1"/>
  <c r="F270" i="1"/>
  <c r="AN240" i="1"/>
  <c r="Z148" i="1" l="1"/>
  <c r="AN148" i="1"/>
  <c r="F102" i="1" l="1"/>
  <c r="G102" i="1"/>
  <c r="E102" i="1"/>
  <c r="T102" i="1"/>
  <c r="AN313" i="1" l="1"/>
  <c r="AN283" i="1"/>
  <c r="AN254" i="1"/>
  <c r="AN224" i="1"/>
  <c r="AN162" i="1"/>
  <c r="AN132" i="1"/>
  <c r="AN102" i="1"/>
  <c r="AN72" i="1"/>
  <c r="AN43" i="1"/>
  <c r="AA323" i="1"/>
  <c r="AA354" i="1"/>
  <c r="AA234" i="1"/>
  <c r="AA293" i="1"/>
  <c r="AA171" i="1"/>
  <c r="AA143" i="1"/>
  <c r="AA112" i="1"/>
  <c r="AA82" i="1"/>
  <c r="AA53" i="1"/>
  <c r="AA224" i="1"/>
  <c r="AA162" i="1"/>
  <c r="AA102" i="1"/>
  <c r="AA72" i="1"/>
  <c r="AA43" i="1"/>
  <c r="D264" i="1"/>
  <c r="D112" i="1"/>
  <c r="D82" i="1"/>
  <c r="Z224" i="1"/>
  <c r="Z162" i="1"/>
  <c r="Z132" i="1"/>
  <c r="Z102" i="1"/>
  <c r="Z72" i="1"/>
  <c r="Z43" i="1"/>
  <c r="AN323" i="1"/>
  <c r="AN354" i="1"/>
  <c r="AN264" i="1"/>
  <c r="AN234" i="1"/>
  <c r="AN293" i="1"/>
  <c r="AN171" i="1"/>
  <c r="AN143" i="1"/>
  <c r="AN112" i="1"/>
  <c r="AN82" i="1"/>
  <c r="AN53" i="1"/>
  <c r="Z354" i="1"/>
  <c r="Z143" i="1"/>
  <c r="Z112" i="1"/>
  <c r="Z82" i="1"/>
  <c r="Z53" i="1"/>
  <c r="X323" i="1"/>
  <c r="X354" i="1"/>
  <c r="X264" i="1"/>
  <c r="X293" i="1"/>
  <c r="X143" i="1"/>
  <c r="X112" i="1"/>
  <c r="X82" i="1"/>
  <c r="X53" i="1"/>
  <c r="Y323" i="1"/>
  <c r="Y234" i="1"/>
  <c r="Y264" i="1"/>
  <c r="Y171" i="1"/>
  <c r="Y143" i="1"/>
  <c r="Y112" i="1"/>
  <c r="Y82" i="1"/>
  <c r="Y53" i="1"/>
  <c r="X224" i="1"/>
  <c r="X162" i="1"/>
  <c r="X102" i="1"/>
  <c r="X72" i="1"/>
  <c r="X43" i="1"/>
  <c r="Y224" i="1"/>
  <c r="Y162" i="1"/>
  <c r="Y102" i="1"/>
  <c r="Y72" i="1"/>
  <c r="Y43" i="1"/>
  <c r="X178" i="1" l="1"/>
  <c r="Y89" i="1"/>
  <c r="Y119" i="1"/>
  <c r="Y241" i="1"/>
  <c r="X119" i="1"/>
  <c r="Y60" i="1"/>
  <c r="Y300" i="1"/>
  <c r="Y178" i="1"/>
  <c r="X60" i="1"/>
  <c r="T53" i="1"/>
  <c r="T171" i="1"/>
  <c r="T178" i="1" s="1"/>
  <c r="X89" i="1"/>
  <c r="T354" i="1"/>
  <c r="T361" i="1" s="1"/>
  <c r="T323" i="1"/>
  <c r="T330" i="1" s="1"/>
  <c r="D323" i="1"/>
  <c r="D330" i="1" s="1"/>
  <c r="D354" i="1"/>
  <c r="D361" i="1" s="1"/>
  <c r="AA178" i="1"/>
  <c r="Y361" i="1"/>
  <c r="X361" i="1"/>
  <c r="T143" i="1"/>
  <c r="T149" i="1" s="1"/>
  <c r="G323" i="1"/>
  <c r="G330" i="1" s="1"/>
  <c r="E143" i="1"/>
  <c r="E149" i="1" s="1"/>
  <c r="AA361" i="1"/>
  <c r="Y330" i="1"/>
  <c r="E354" i="1"/>
  <c r="E361" i="1" s="1"/>
  <c r="D300" i="1"/>
  <c r="AN361" i="1"/>
  <c r="Y271" i="1"/>
  <c r="G143" i="1"/>
  <c r="G149" i="1" s="1"/>
  <c r="E323" i="1"/>
  <c r="E330" i="1" s="1"/>
  <c r="D143" i="1"/>
  <c r="D149" i="1" s="1"/>
  <c r="D241" i="1"/>
  <c r="F143" i="1"/>
  <c r="F149" i="1" s="1"/>
  <c r="G361" i="1"/>
  <c r="Z361" i="1"/>
  <c r="D60" i="1"/>
  <c r="D178" i="1"/>
  <c r="F323" i="1"/>
  <c r="F330" i="1" s="1"/>
  <c r="D89" i="1"/>
  <c r="D271" i="1"/>
  <c r="F354" i="1"/>
  <c r="F361" i="1" s="1"/>
  <c r="T293" i="1"/>
  <c r="T300" i="1" s="1"/>
  <c r="AA119" i="1"/>
  <c r="AA300" i="1"/>
  <c r="G89" i="1"/>
  <c r="T234" i="1"/>
  <c r="T241" i="1" s="1"/>
  <c r="G60" i="1"/>
  <c r="G178" i="1"/>
  <c r="T264" i="1"/>
  <c r="AA89" i="1"/>
  <c r="AA271" i="1"/>
  <c r="AA330" i="1"/>
  <c r="Z178" i="1"/>
  <c r="AN178" i="1"/>
  <c r="G234" i="1"/>
  <c r="G241" i="1" s="1"/>
  <c r="AA241" i="1"/>
  <c r="F171" i="1"/>
  <c r="F178" i="1" s="1"/>
  <c r="E171" i="1"/>
  <c r="E178" i="1" s="1"/>
  <c r="AA60" i="1"/>
  <c r="Y132" i="1"/>
  <c r="Y149" i="1" s="1"/>
  <c r="X132" i="1"/>
  <c r="X149" i="1" s="1"/>
  <c r="AA132" i="1"/>
  <c r="AA149" i="1" s="1"/>
  <c r="T112" i="1"/>
  <c r="T119" i="1" s="1"/>
  <c r="G112" i="1"/>
  <c r="G119" i="1" s="1"/>
  <c r="E112" i="1"/>
  <c r="E119" i="1" s="1"/>
  <c r="D119" i="1"/>
  <c r="F112" i="1"/>
  <c r="F119" i="1" s="1"/>
  <c r="X330" i="1"/>
  <c r="X300" i="1"/>
  <c r="G293" i="1"/>
  <c r="G300" i="1" s="1"/>
  <c r="E234" i="1"/>
  <c r="E241" i="1" s="1"/>
  <c r="AN300" i="1"/>
  <c r="X271" i="1"/>
  <c r="G264" i="1"/>
  <c r="G271" i="1" s="1"/>
  <c r="Z241" i="1"/>
  <c r="E53" i="1"/>
  <c r="E60" i="1" s="1"/>
  <c r="F53" i="1"/>
  <c r="F60" i="1" s="1"/>
  <c r="F234" i="1"/>
  <c r="F241" i="1" s="1"/>
  <c r="Z89" i="1"/>
  <c r="E82" i="1"/>
  <c r="E89" i="1" s="1"/>
  <c r="F82" i="1"/>
  <c r="F89" i="1" s="1"/>
  <c r="AN89" i="1"/>
  <c r="Z60" i="1"/>
  <c r="Z271" i="1"/>
  <c r="X241" i="1"/>
  <c r="Z119" i="1"/>
  <c r="Z300" i="1"/>
  <c r="E264" i="1"/>
  <c r="E271" i="1" s="1"/>
  <c r="F264" i="1"/>
  <c r="F271" i="1" s="1"/>
  <c r="AN119" i="1"/>
  <c r="AN241" i="1"/>
  <c r="AN330" i="1"/>
  <c r="Z149" i="1"/>
  <c r="E293" i="1"/>
  <c r="E300" i="1" s="1"/>
  <c r="F293" i="1"/>
  <c r="F300" i="1" s="1"/>
  <c r="AN149" i="1"/>
  <c r="Y365" i="1" l="1"/>
  <c r="Y179" i="1"/>
  <c r="X179" i="1"/>
  <c r="D365" i="1"/>
  <c r="D179" i="1"/>
  <c r="AA365" i="1"/>
  <c r="E365" i="1"/>
  <c r="F365" i="1"/>
  <c r="G365" i="1"/>
  <c r="X365" i="1"/>
  <c r="Z365" i="1"/>
  <c r="Z179" i="1"/>
  <c r="E179" i="1"/>
  <c r="G179" i="1"/>
  <c r="F179" i="1"/>
  <c r="AA179" i="1"/>
  <c r="Y366" i="1" l="1"/>
  <c r="Y367" i="1" s="1"/>
  <c r="F24" i="2" s="1"/>
  <c r="X366" i="1"/>
  <c r="X367" i="1" s="1"/>
  <c r="F23" i="2" s="1"/>
  <c r="Z366" i="1"/>
  <c r="Z367" i="1" s="1"/>
  <c r="F25" i="2" s="1"/>
  <c r="D366" i="1"/>
  <c r="D367" i="1" s="1"/>
  <c r="D23" i="2" s="1"/>
  <c r="E366" i="1"/>
  <c r="E367" i="1" s="1"/>
  <c r="D24" i="2" s="1"/>
  <c r="AA366" i="1"/>
  <c r="AA367" i="1" s="1"/>
  <c r="F26" i="2" s="1"/>
  <c r="G366" i="1"/>
  <c r="G367" i="1" s="1"/>
  <c r="D26" i="2" s="1"/>
  <c r="F366" i="1"/>
  <c r="F367" i="1" s="1"/>
  <c r="D25" i="2" s="1"/>
  <c r="T55" i="1"/>
  <c r="BH55" i="1"/>
  <c r="BH59" i="1" s="1"/>
  <c r="AN266" i="1"/>
  <c r="AN55" i="1"/>
  <c r="BH266" i="1"/>
  <c r="T266" i="1"/>
  <c r="T270" i="1" s="1"/>
  <c r="T271" i="1" s="1"/>
  <c r="T365" i="1" s="1"/>
  <c r="AN270" i="1" l="1"/>
  <c r="AN271" i="1" s="1"/>
  <c r="AN365" i="1" s="1"/>
  <c r="AN59" i="1"/>
  <c r="AN60" i="1" s="1"/>
  <c r="AN179" i="1" s="1"/>
  <c r="BH270" i="1"/>
  <c r="BH271" i="1" s="1"/>
  <c r="BH393" i="1" s="1"/>
  <c r="T59" i="1"/>
  <c r="T60" i="1" s="1"/>
  <c r="T179" i="1" s="1"/>
  <c r="T366" i="1" s="1"/>
  <c r="T367" i="1" s="1"/>
  <c r="BH60" i="1"/>
  <c r="BH209" i="1" s="1"/>
  <c r="AN366" i="1" l="1"/>
  <c r="AN367" i="1" s="1"/>
  <c r="BH394" i="1"/>
  <c r="BH395" i="1" s="1"/>
</calcChain>
</file>

<file path=xl/sharedStrings.xml><?xml version="1.0" encoding="utf-8"?>
<sst xmlns="http://schemas.openxmlformats.org/spreadsheetml/2006/main" count="1606" uniqueCount="229">
  <si>
    <t>10.3-250</t>
  </si>
  <si>
    <t>10.3-200</t>
  </si>
  <si>
    <t>СРЕДНЕЕ ЗНАЧЕНИЕ</t>
  </si>
  <si>
    <t>ВСЕГО за 12 дней</t>
  </si>
  <si>
    <t>ВСЕГО ЗА 2 НЕДЕЛЮ</t>
  </si>
  <si>
    <t>ВСЕГО 12 день</t>
  </si>
  <si>
    <t>ИТОГО</t>
  </si>
  <si>
    <t>14.1-40</t>
  </si>
  <si>
    <t>14.1-30</t>
  </si>
  <si>
    <t>14.2-50</t>
  </si>
  <si>
    <t>14.2-45</t>
  </si>
  <si>
    <t>5.6-200</t>
  </si>
  <si>
    <t>13.3-180</t>
  </si>
  <si>
    <t>13.3-150</t>
  </si>
  <si>
    <t>12.7-150</t>
  </si>
  <si>
    <t>12.7-130</t>
  </si>
  <si>
    <t>Обед</t>
  </si>
  <si>
    <t>14.1-20</t>
  </si>
  <si>
    <t>14.2-35</t>
  </si>
  <si>
    <t>1.1-100</t>
  </si>
  <si>
    <t>5.4-200</t>
  </si>
  <si>
    <t>11.2-30</t>
  </si>
  <si>
    <t>17.1-30</t>
  </si>
  <si>
    <t xml:space="preserve"> Завтрак</t>
  </si>
  <si>
    <t>Неделя 2 День 12</t>
  </si>
  <si>
    <t>У</t>
  </si>
  <si>
    <t>Ж</t>
  </si>
  <si>
    <t>Б</t>
  </si>
  <si>
    <t>Прием пищи,
наименование
блюда</t>
  </si>
  <si>
    <t xml:space="preserve">№ ТК </t>
  </si>
  <si>
    <t>ВСЕГО 11 день</t>
  </si>
  <si>
    <t>5.8-200</t>
  </si>
  <si>
    <t>13.1-180</t>
  </si>
  <si>
    <t>13.1-150</t>
  </si>
  <si>
    <t>10.11-250</t>
  </si>
  <si>
    <t>5.2-200</t>
  </si>
  <si>
    <t>7.2-250</t>
  </si>
  <si>
    <t>7.2-200</t>
  </si>
  <si>
    <t>8.2-1</t>
  </si>
  <si>
    <t>Неделя 2 День 11</t>
  </si>
  <si>
    <t>ВСЕГО 10 день</t>
  </si>
  <si>
    <t>13.2-180</t>
  </si>
  <si>
    <t>13.2-150</t>
  </si>
  <si>
    <t>12.10-100</t>
  </si>
  <si>
    <t>12.10-90</t>
  </si>
  <si>
    <t>10.7-250</t>
  </si>
  <si>
    <t>10.7-200</t>
  </si>
  <si>
    <t>5.11-200</t>
  </si>
  <si>
    <t>13.7-150</t>
  </si>
  <si>
    <t>Неделя 2 День 10</t>
  </si>
  <si>
    <t>ВСЕГО 9 день</t>
  </si>
  <si>
    <t>13.4-180</t>
  </si>
  <si>
    <t>13.4-150</t>
  </si>
  <si>
    <t>Биточек мясной</t>
  </si>
  <si>
    <t>12.4-110</t>
  </si>
  <si>
    <t>12.4-90</t>
  </si>
  <si>
    <t>10.9-250</t>
  </si>
  <si>
    <t>10.9-200</t>
  </si>
  <si>
    <t>3.10-100</t>
  </si>
  <si>
    <t>3.10-60</t>
  </si>
  <si>
    <t>5.3-200</t>
  </si>
  <si>
    <t>12.5-240</t>
  </si>
  <si>
    <t>Неделя 2 День 9</t>
  </si>
  <si>
    <t>ВСЕГО 8 день</t>
  </si>
  <si>
    <t>18.1-25</t>
  </si>
  <si>
    <t>12.2-110</t>
  </si>
  <si>
    <t>12.2-90</t>
  </si>
  <si>
    <t>10.2-250</t>
  </si>
  <si>
    <t>10.2-200</t>
  </si>
  <si>
    <t>5.9-200</t>
  </si>
  <si>
    <t>12.6-240</t>
  </si>
  <si>
    <t>Неделя 2 День 8</t>
  </si>
  <si>
    <t>ВСЕГО 7 день</t>
  </si>
  <si>
    <t>5.5-200</t>
  </si>
  <si>
    <t>10.5-250</t>
  </si>
  <si>
    <t>10.5-200</t>
  </si>
  <si>
    <t>5.1-200</t>
  </si>
  <si>
    <t>7.1-250</t>
  </si>
  <si>
    <t>7.1-200</t>
  </si>
  <si>
    <t>Неделя 2 День 7</t>
  </si>
  <si>
    <t>ВСЕГО ЗА 1 НЕДЕЛЮ</t>
  </si>
  <si>
    <t>ВСЕГО 6 день</t>
  </si>
  <si>
    <t>Неделя 1 День 6</t>
  </si>
  <si>
    <t>ВСЕГО 5 день</t>
  </si>
  <si>
    <t>16.2-100</t>
  </si>
  <si>
    <t>12.1-90</t>
  </si>
  <si>
    <t>Неделя 1 День 5</t>
  </si>
  <si>
    <t>ВСЕГО 4 день</t>
  </si>
  <si>
    <t>13.7-180</t>
  </si>
  <si>
    <t>10.6-250</t>
  </si>
  <si>
    <t>10.6-200</t>
  </si>
  <si>
    <t>Шницель мясной</t>
  </si>
  <si>
    <t>Неделя 1 День 4</t>
  </si>
  <si>
    <t>ВСЕГО 3 день</t>
  </si>
  <si>
    <t>3.7-60</t>
  </si>
  <si>
    <t>Неделя 1 День 3</t>
  </si>
  <si>
    <t>ВСЕГО 2 день</t>
  </si>
  <si>
    <t>5.7-200</t>
  </si>
  <si>
    <t>13.8-180</t>
  </si>
  <si>
    <t>13.8-150</t>
  </si>
  <si>
    <t>12.8-90</t>
  </si>
  <si>
    <t>10.8-250</t>
  </si>
  <si>
    <t>10.8-200</t>
  </si>
  <si>
    <t>Неделя 1 День 2</t>
  </si>
  <si>
    <t>ВСЕГО 1 день</t>
  </si>
  <si>
    <t>Полдник</t>
  </si>
  <si>
    <t>13.5-180</t>
  </si>
  <si>
    <t>13.5-150</t>
  </si>
  <si>
    <t>10.1-250</t>
  </si>
  <si>
    <t>10.1-200</t>
  </si>
  <si>
    <t>8.1-180</t>
  </si>
  <si>
    <t>8.1-150</t>
  </si>
  <si>
    <t>3.7-100</t>
  </si>
  <si>
    <t>Неделя 1 День 1</t>
  </si>
  <si>
    <t>"_________" ____________________           год</t>
  </si>
  <si>
    <t>_______________________________________</t>
  </si>
  <si>
    <t>ООО "Комбинат "Школьного питания"</t>
  </si>
  <si>
    <t>Директор</t>
  </si>
  <si>
    <t xml:space="preserve"> </t>
  </si>
  <si>
    <t>УТВЕРЖДЕНО:</t>
  </si>
  <si>
    <t>СОГЛАСОВАНО:</t>
  </si>
  <si>
    <t>14.1-35</t>
  </si>
  <si>
    <t>14.2-55</t>
  </si>
  <si>
    <t>16.1-100</t>
  </si>
  <si>
    <t>16.1-150</t>
  </si>
  <si>
    <t>12.13-240</t>
  </si>
  <si>
    <t>12.13-260</t>
  </si>
  <si>
    <t>16.4-80</t>
  </si>
  <si>
    <t>5.12-200</t>
  </si>
  <si>
    <t>17.1-40</t>
  </si>
  <si>
    <t>9.2-100</t>
  </si>
  <si>
    <t>9.2-120</t>
  </si>
  <si>
    <t>12.14-90</t>
  </si>
  <si>
    <t>13.6-150</t>
  </si>
  <si>
    <t>13.6-180</t>
  </si>
  <si>
    <t>16.2-150</t>
  </si>
  <si>
    <t>9.3-100</t>
  </si>
  <si>
    <t>9.3-120</t>
  </si>
  <si>
    <t>12.6-260</t>
  </si>
  <si>
    <t>9.1-200</t>
  </si>
  <si>
    <t>18.1-50</t>
  </si>
  <si>
    <t>7.3-150</t>
  </si>
  <si>
    <t>7.3-200</t>
  </si>
  <si>
    <t>16.3-100</t>
  </si>
  <si>
    <t>16.3-150</t>
  </si>
  <si>
    <t>12.5-260</t>
  </si>
  <si>
    <t>9.1-100</t>
  </si>
  <si>
    <t>9.1-120</t>
  </si>
  <si>
    <t>9.2-200</t>
  </si>
  <si>
    <t>9.2-150</t>
  </si>
  <si>
    <t>Слойка с начинкой фруктовой</t>
  </si>
  <si>
    <t>Сок фруктовый в индивидуальной упаковке</t>
  </si>
  <si>
    <t>ВСЕГО за 10 дней</t>
  </si>
  <si>
    <t>17.1-50</t>
  </si>
  <si>
    <t>калорийность, ккал</t>
  </si>
  <si>
    <t>углеводы, г</t>
  </si>
  <si>
    <t>жиры, г</t>
  </si>
  <si>
    <t>белки, г</t>
  </si>
  <si>
    <t>7-11</t>
  </si>
  <si>
    <t>Пищевая и энергетическая ценность (средние значения)</t>
  </si>
  <si>
    <t>30-35</t>
  </si>
  <si>
    <t>обед</t>
  </si>
  <si>
    <t>20-25</t>
  </si>
  <si>
    <t>завтрак</t>
  </si>
  <si>
    <t>факт</t>
  </si>
  <si>
    <t>норма</t>
  </si>
  <si>
    <t>Распределение калорийности между приемами пищи в %</t>
  </si>
  <si>
    <t>факт (среднее)</t>
  </si>
  <si>
    <t>норма, не менее</t>
  </si>
  <si>
    <t>Суммарный объём блюд, г</t>
  </si>
  <si>
    <t>12+ (10 дней)</t>
  </si>
  <si>
    <t>12+ (12 дней)</t>
  </si>
  <si>
    <t>полдник</t>
  </si>
  <si>
    <t>10-15</t>
  </si>
  <si>
    <t>соотношение Б:Ж:У</t>
  </si>
  <si>
    <t>1,1:1:4,1</t>
  </si>
  <si>
    <t>1,1:1:4,2</t>
  </si>
  <si>
    <t>Тефтели мясные с рисом ("ёжики")</t>
  </si>
  <si>
    <t xml:space="preserve">Цикличное двухнедельное меню для учащихся 1-4 классов (в том числе учащихся с ограниченными возможностями здоровья и детей-инвалидов, не являющихся учащимися с ограниченными возможностями здоровья) муниципальных бюджетных общеобразовательных учреждений   </t>
  </si>
  <si>
    <t xml:space="preserve">Цикличное двухнедельное меню для учащихся 5-11 классов (в том числе учащихся с ограниченными возможностями здоровья и детей-инвалидов, не являющихся учащимися с ограниченными возможностями здоровья) муниципальных бюджетных общеобразовательных учреждений (10-дневная учебная неделя)   </t>
  </si>
  <si>
    <t xml:space="preserve">Цикличное двухнедельное меню для учащихся 5-11 классов (в том числе учащихся с ограниченными возможностями здоровья и детей-инвалидов, не являющихся учащимися с ограниченными возможностями здоровья) муниципальных бюджетных общеобразовательных учреждений (12-дневная учебная неделя)   </t>
  </si>
  <si>
    <t>3.3-60</t>
  </si>
  <si>
    <t>3.3-100</t>
  </si>
  <si>
    <t>12.4-100</t>
  </si>
  <si>
    <t>3.5-60</t>
  </si>
  <si>
    <t>3.5-100</t>
  </si>
  <si>
    <t>Овощи натуральные свежие (огурцы)</t>
  </si>
  <si>
    <t>2.1-60</t>
  </si>
  <si>
    <t>2.1-100</t>
  </si>
  <si>
    <t>12.8-100</t>
  </si>
  <si>
    <t>16.5-60</t>
  </si>
  <si>
    <t>3.1-60</t>
  </si>
  <si>
    <t>3.1-100</t>
  </si>
  <si>
    <t>12.15-100</t>
  </si>
  <si>
    <t>50/50</t>
  </si>
  <si>
    <t>12.15-120</t>
  </si>
  <si>
    <t>60/60</t>
  </si>
  <si>
    <t>3.9-60</t>
  </si>
  <si>
    <t>3.9-100</t>
  </si>
  <si>
    <t>12.14-100</t>
  </si>
  <si>
    <t>12.1-100</t>
  </si>
  <si>
    <t xml:space="preserve">Слойка с начинкой фруктовой </t>
  </si>
  <si>
    <t>Кондитерское изделие (халва) в инд. уп-ке</t>
  </si>
  <si>
    <t>Снежок м.д.ж. 2,5% в инд. пласт. стакане</t>
  </si>
  <si>
    <t>Ккал</t>
  </si>
  <si>
    <t>С</t>
  </si>
  <si>
    <t>Масса
порции   г</t>
  </si>
  <si>
    <t>В1</t>
  </si>
  <si>
    <t>В2</t>
  </si>
  <si>
    <t>Пищевые вещества, энергия, витамины и минеральные вещества</t>
  </si>
  <si>
    <t>A</t>
  </si>
  <si>
    <t>D</t>
  </si>
  <si>
    <t>Ca</t>
  </si>
  <si>
    <t>Mg</t>
  </si>
  <si>
    <t>Fe</t>
  </si>
  <si>
    <t>K</t>
  </si>
  <si>
    <t>I</t>
  </si>
  <si>
    <t>Ce</t>
  </si>
  <si>
    <t>F</t>
  </si>
  <si>
    <t>P</t>
  </si>
  <si>
    <t xml:space="preserve">Каша овсяная из хлопьев овсяных </t>
  </si>
  <si>
    <t>Йогурт м.д.ж. 2,5% в инд. пластиковом стакане</t>
  </si>
  <si>
    <t>Кондитерское изделие (халва) в инд. упаковке</t>
  </si>
  <si>
    <t>Масса
порции г</t>
  </si>
  <si>
    <t>Напиток из шиповника</t>
  </si>
  <si>
    <t>Кондитерское изделие (печенье сахарное)</t>
  </si>
  <si>
    <t>Фрукты свежие (апельсин)</t>
  </si>
  <si>
    <t xml:space="preserve">Слойка с начинкой фруктовой                                    </t>
  </si>
  <si>
    <t>1.1-200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</si>
</sst>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5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1"/>
    </font>
    <font>
      <sz val="12"/>
      <color indexed="8"/>
      <name val="Times New Roman"/>
      <family val="1"/>
      <charset val="1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1"/>
    </font>
    <font>
      <b/>
      <sz val="11"/>
      <name val="Times New Roman"/>
      <family val="1"/>
      <charset val="204"/>
    </font>
    <font>
      <sz val="11"/>
      <name val="Times New Roman"/>
      <family val="1"/>
      <charset val="1"/>
    </font>
    <font>
      <sz val="12"/>
      <name val="Times New Roman"/>
      <family val="1"/>
      <charset val="1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.5"/>
      <color indexed="8"/>
      <name val="Times New Roman"/>
      <family val="1"/>
      <charset val="1"/>
    </font>
    <font>
      <b/>
      <sz val="10"/>
      <color indexed="8"/>
      <name val="Times New Roman"/>
      <family val="1"/>
      <charset val="1"/>
    </font>
    <font>
      <b/>
      <sz val="9"/>
      <color indexed="8"/>
      <name val="Times New Roman"/>
      <family val="1"/>
      <charset val="1"/>
    </font>
    <font>
      <b/>
      <sz val="8"/>
      <color indexed="8"/>
      <name val="Times New Roman"/>
      <family val="1"/>
      <charset val="1"/>
    </font>
    <font>
      <b/>
      <sz val="7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b/>
      <sz val="10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1"/>
    </font>
    <font>
      <sz val="9"/>
      <color indexed="8"/>
      <name val="Times New Roman"/>
      <family val="1"/>
      <charset val="1"/>
    </font>
    <font>
      <b/>
      <sz val="9"/>
      <color indexed="8"/>
      <name val="Calibri"/>
      <family val="2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name val="Times New Roman"/>
      <family val="1"/>
      <charset val="1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7.5"/>
      <color indexed="8"/>
      <name val="Times New Roman"/>
      <family val="1"/>
      <charset val="1"/>
    </font>
    <font>
      <sz val="7.5"/>
      <color theme="1"/>
      <name val="Times New Roman"/>
      <family val="1"/>
      <charset val="1"/>
    </font>
    <font>
      <b/>
      <sz val="7.5"/>
      <color indexed="8"/>
      <name val="Times New Roman"/>
      <family val="1"/>
      <charset val="1"/>
    </font>
    <font>
      <b/>
      <sz val="7.5"/>
      <color indexed="8"/>
      <name val="Times New Roman"/>
      <family val="1"/>
      <charset val="204"/>
    </font>
    <font>
      <sz val="7.5"/>
      <color theme="1"/>
      <name val="Times New Roman"/>
      <family val="1"/>
      <charset val="204"/>
    </font>
    <font>
      <sz val="7.5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7"/>
      <name val="Times New Roman"/>
      <family val="1"/>
      <charset val="204"/>
    </font>
    <font>
      <b/>
      <sz val="6"/>
      <name val="Times New Roman"/>
      <family val="1"/>
      <charset val="204"/>
    </font>
    <font>
      <b/>
      <sz val="6"/>
      <color indexed="8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sz val="7"/>
      <color indexed="8"/>
      <name val="Times New Roman"/>
      <family val="1"/>
      <charset val="1"/>
    </font>
    <font>
      <b/>
      <sz val="6"/>
      <color indexed="8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9">
    <xf numFmtId="0" fontId="0" fillId="0" borderId="0" xfId="0"/>
    <xf numFmtId="0" fontId="1" fillId="0" borderId="0" xfId="1"/>
    <xf numFmtId="0" fontId="2" fillId="0" borderId="0" xfId="1" applyFont="1" applyFill="1" applyAlignment="1">
      <alignment vertical="center" wrapText="1"/>
    </xf>
    <xf numFmtId="0" fontId="2" fillId="0" borderId="0" xfId="1" applyFont="1" applyFill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1" applyFont="1" applyFill="1" applyAlignment="1">
      <alignment vertical="center" wrapText="1"/>
    </xf>
    <xf numFmtId="0" fontId="7" fillId="0" borderId="0" xfId="1" applyFont="1" applyFill="1" applyAlignment="1">
      <alignment horizontal="center" vertical="center" wrapText="1"/>
    </xf>
    <xf numFmtId="0" fontId="1" fillId="0" borderId="0" xfId="1" applyFill="1"/>
    <xf numFmtId="0" fontId="2" fillId="0" borderId="3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vertical="center" wrapText="1"/>
    </xf>
    <xf numFmtId="0" fontId="12" fillId="0" borderId="3" xfId="1" applyFont="1" applyFill="1" applyBorder="1" applyAlignment="1">
      <alignment vertical="center" wrapText="1"/>
    </xf>
    <xf numFmtId="0" fontId="4" fillId="0" borderId="3" xfId="1" applyFont="1" applyFill="1" applyBorder="1" applyAlignment="1">
      <alignment vertical="center" wrapText="1"/>
    </xf>
    <xf numFmtId="0" fontId="7" fillId="0" borderId="3" xfId="1" applyFont="1" applyFill="1" applyBorder="1" applyAlignment="1">
      <alignment vertical="center" wrapText="1"/>
    </xf>
    <xf numFmtId="0" fontId="2" fillId="0" borderId="3" xfId="1" applyFont="1" applyFill="1" applyBorder="1" applyAlignment="1">
      <alignment vertical="center" wrapText="1"/>
    </xf>
    <xf numFmtId="49" fontId="2" fillId="0" borderId="3" xfId="1" applyNumberFormat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right" vertical="center" wrapText="1"/>
    </xf>
    <xf numFmtId="0" fontId="14" fillId="0" borderId="0" xfId="1" applyFont="1"/>
    <xf numFmtId="0" fontId="4" fillId="0" borderId="0" xfId="1" applyFont="1" applyFill="1"/>
    <xf numFmtId="0" fontId="4" fillId="0" borderId="0" xfId="1" applyFont="1" applyFill="1" applyAlignment="1">
      <alignment horizontal="center"/>
    </xf>
    <xf numFmtId="0" fontId="6" fillId="0" borderId="0" xfId="1" applyFont="1" applyFill="1"/>
    <xf numFmtId="0" fontId="14" fillId="0" borderId="0" xfId="1" applyFont="1" applyFill="1" applyAlignment="1">
      <alignment vertical="center" wrapText="1"/>
    </xf>
    <xf numFmtId="0" fontId="14" fillId="0" borderId="0" xfId="1" applyFont="1" applyFill="1" applyAlignment="1">
      <alignment horizontal="center" vertical="center" wrapText="1"/>
    </xf>
    <xf numFmtId="0" fontId="4" fillId="0" borderId="0" xfId="1" applyFont="1" applyFill="1" applyAlignment="1"/>
    <xf numFmtId="0" fontId="4" fillId="0" borderId="0" xfId="1" applyFont="1" applyFill="1" applyAlignment="1">
      <alignment horizontal="left"/>
    </xf>
    <xf numFmtId="0" fontId="8" fillId="0" borderId="3" xfId="1" applyFont="1" applyFill="1" applyBorder="1" applyAlignment="1">
      <alignment vertical="center" wrapText="1"/>
    </xf>
    <xf numFmtId="0" fontId="4" fillId="0" borderId="2" xfId="1" applyFont="1" applyFill="1" applyBorder="1" applyAlignment="1">
      <alignment vertical="center" wrapText="1"/>
    </xf>
    <xf numFmtId="0" fontId="4" fillId="0" borderId="2" xfId="1" applyFont="1" applyFill="1" applyBorder="1" applyAlignment="1">
      <alignment horizontal="center" vertical="center" wrapText="1"/>
    </xf>
    <xf numFmtId="164" fontId="4" fillId="0" borderId="2" xfId="1" applyNumberFormat="1" applyFont="1" applyFill="1" applyBorder="1" applyAlignment="1">
      <alignment horizontal="center" vertical="center" wrapText="1"/>
    </xf>
    <xf numFmtId="0" fontId="14" fillId="0" borderId="0" xfId="1" applyFont="1" applyFill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left" vertical="center" wrapText="1"/>
    </xf>
    <xf numFmtId="0" fontId="4" fillId="0" borderId="0" xfId="1" applyFont="1" applyFill="1" applyAlignment="1">
      <alignment horizontal="center"/>
    </xf>
    <xf numFmtId="164" fontId="2" fillId="0" borderId="0" xfId="1" applyNumberFormat="1" applyFont="1" applyFill="1" applyBorder="1" applyAlignment="1">
      <alignment horizontal="center" vertical="center" wrapText="1"/>
    </xf>
    <xf numFmtId="164" fontId="11" fillId="0" borderId="0" xfId="0" applyNumberFormat="1" applyFont="1" applyFill="1" applyBorder="1" applyAlignment="1">
      <alignment horizontal="center" vertical="center" wrapText="1"/>
    </xf>
    <xf numFmtId="164" fontId="4" fillId="0" borderId="0" xfId="1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49" fontId="2" fillId="0" borderId="0" xfId="1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vertical="center" wrapText="1"/>
    </xf>
    <xf numFmtId="0" fontId="10" fillId="0" borderId="0" xfId="1" applyFont="1" applyFill="1" applyBorder="1" applyAlignment="1">
      <alignment vertical="center" wrapText="1"/>
    </xf>
    <xf numFmtId="0" fontId="2" fillId="0" borderId="0" xfId="1" applyFont="1" applyFill="1" applyBorder="1" applyAlignment="1">
      <alignment vertical="center" wrapText="1"/>
    </xf>
    <xf numFmtId="0" fontId="7" fillId="0" borderId="0" xfId="1" applyFont="1" applyFill="1" applyBorder="1" applyAlignment="1">
      <alignment vertical="center" wrapText="1"/>
    </xf>
    <xf numFmtId="1" fontId="4" fillId="0" borderId="0" xfId="1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vertical="center" wrapText="1"/>
    </xf>
    <xf numFmtId="0" fontId="9" fillId="0" borderId="0" xfId="1" applyFont="1" applyFill="1" applyBorder="1" applyAlignment="1">
      <alignment vertical="center" wrapText="1"/>
    </xf>
    <xf numFmtId="0" fontId="8" fillId="0" borderId="0" xfId="1" applyFont="1" applyFill="1" applyBorder="1" applyAlignment="1">
      <alignment vertical="center" wrapText="1"/>
    </xf>
    <xf numFmtId="1" fontId="8" fillId="0" borderId="0" xfId="1" applyNumberFormat="1" applyFont="1" applyFill="1" applyBorder="1" applyAlignment="1">
      <alignment horizontal="center" vertical="center" wrapText="1"/>
    </xf>
    <xf numFmtId="164" fontId="8" fillId="0" borderId="0" xfId="1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1" fontId="0" fillId="0" borderId="3" xfId="0" applyNumberFormat="1" applyFill="1" applyBorder="1" applyAlignment="1">
      <alignment horizontal="center" vertical="center"/>
    </xf>
    <xf numFmtId="0" fontId="0" fillId="0" borderId="0" xfId="0" applyAlignment="1"/>
    <xf numFmtId="49" fontId="0" fillId="0" borderId="3" xfId="0" applyNumberFormat="1" applyBorder="1" applyAlignment="1">
      <alignment horizontal="center" vertical="center"/>
    </xf>
    <xf numFmtId="0" fontId="4" fillId="0" borderId="0" xfId="1" applyFont="1" applyFill="1" applyAlignment="1">
      <alignment horizontal="left"/>
    </xf>
    <xf numFmtId="0" fontId="20" fillId="0" borderId="0" xfId="1" applyFont="1" applyFill="1" applyAlignment="1">
      <alignment vertical="center" wrapText="1"/>
    </xf>
    <xf numFmtId="0" fontId="21" fillId="0" borderId="0" xfId="1" applyFont="1" applyFill="1"/>
    <xf numFmtId="0" fontId="20" fillId="0" borderId="3" xfId="1" applyFont="1" applyFill="1" applyBorder="1" applyAlignment="1">
      <alignment vertical="center" wrapText="1"/>
    </xf>
    <xf numFmtId="0" fontId="23" fillId="0" borderId="3" xfId="1" applyFont="1" applyFill="1" applyBorder="1" applyAlignment="1">
      <alignment vertical="center" wrapText="1"/>
    </xf>
    <xf numFmtId="0" fontId="16" fillId="0" borderId="0" xfId="1" applyFont="1" applyFill="1" applyAlignment="1">
      <alignment vertical="center" wrapText="1"/>
    </xf>
    <xf numFmtId="0" fontId="24" fillId="0" borderId="0" xfId="1" applyFont="1" applyFill="1" applyAlignment="1">
      <alignment vertical="center" wrapText="1"/>
    </xf>
    <xf numFmtId="0" fontId="25" fillId="0" borderId="0" xfId="1" applyFont="1" applyFill="1"/>
    <xf numFmtId="49" fontId="24" fillId="0" borderId="3" xfId="1" applyNumberFormat="1" applyFont="1" applyFill="1" applyBorder="1" applyAlignment="1">
      <alignment horizontal="center" vertical="center" wrapText="1"/>
    </xf>
    <xf numFmtId="0" fontId="24" fillId="0" borderId="3" xfId="1" applyFont="1" applyFill="1" applyBorder="1" applyAlignment="1">
      <alignment horizontal="center" vertical="center" wrapText="1"/>
    </xf>
    <xf numFmtId="0" fontId="24" fillId="0" borderId="3" xfId="1" applyFont="1" applyFill="1" applyBorder="1" applyAlignment="1">
      <alignment vertical="center" wrapText="1"/>
    </xf>
    <xf numFmtId="49" fontId="24" fillId="0" borderId="3" xfId="0" applyNumberFormat="1" applyFont="1" applyFill="1" applyBorder="1" applyAlignment="1">
      <alignment horizontal="center" vertical="center" wrapText="1"/>
    </xf>
    <xf numFmtId="0" fontId="26" fillId="0" borderId="3" xfId="1" applyFont="1" applyFill="1" applyBorder="1" applyAlignment="1">
      <alignment horizontal="center" vertical="center" wrapText="1"/>
    </xf>
    <xf numFmtId="0" fontId="27" fillId="0" borderId="3" xfId="1" applyFont="1" applyFill="1" applyBorder="1" applyAlignment="1">
      <alignment vertical="center" wrapText="1"/>
    </xf>
    <xf numFmtId="0" fontId="27" fillId="0" borderId="2" xfId="1" applyFont="1" applyFill="1" applyBorder="1" applyAlignment="1">
      <alignment vertical="center" wrapText="1"/>
    </xf>
    <xf numFmtId="0" fontId="28" fillId="0" borderId="3" xfId="1" applyFont="1" applyFill="1" applyBorder="1" applyAlignment="1">
      <alignment vertical="center" wrapText="1"/>
    </xf>
    <xf numFmtId="0" fontId="24" fillId="0" borderId="0" xfId="1" applyFont="1" applyFill="1" applyBorder="1" applyAlignment="1">
      <alignment horizontal="center" vertical="center" wrapText="1"/>
    </xf>
    <xf numFmtId="49" fontId="24" fillId="0" borderId="0" xfId="1" applyNumberFormat="1" applyFont="1" applyFill="1" applyBorder="1" applyAlignment="1">
      <alignment horizontal="center" vertical="center" wrapText="1"/>
    </xf>
    <xf numFmtId="0" fontId="24" fillId="0" borderId="0" xfId="1" applyFont="1" applyFill="1" applyBorder="1" applyAlignment="1">
      <alignment vertical="center" wrapText="1"/>
    </xf>
    <xf numFmtId="0" fontId="27" fillId="0" borderId="0" xfId="1" applyFont="1" applyFill="1" applyBorder="1" applyAlignment="1">
      <alignment vertical="center" wrapText="1"/>
    </xf>
    <xf numFmtId="0" fontId="28" fillId="0" borderId="0" xfId="1" applyFont="1" applyFill="1" applyBorder="1" applyAlignment="1">
      <alignment vertical="center" wrapText="1"/>
    </xf>
    <xf numFmtId="49" fontId="24" fillId="0" borderId="0" xfId="0" applyNumberFormat="1" applyFont="1" applyFill="1" applyBorder="1" applyAlignment="1">
      <alignment horizontal="center" vertical="center" wrapText="1"/>
    </xf>
    <xf numFmtId="0" fontId="17" fillId="0" borderId="0" xfId="1" applyFont="1" applyFill="1" applyAlignment="1">
      <alignment vertical="center" wrapText="1"/>
    </xf>
    <xf numFmtId="0" fontId="21" fillId="0" borderId="0" xfId="1" applyFont="1" applyFill="1" applyAlignment="1"/>
    <xf numFmtId="0" fontId="20" fillId="0" borderId="0" xfId="1" applyFont="1" applyFill="1" applyAlignment="1">
      <alignment horizontal="right" vertical="center" wrapText="1"/>
    </xf>
    <xf numFmtId="164" fontId="13" fillId="0" borderId="2" xfId="1" applyNumberFormat="1" applyFont="1" applyFill="1" applyBorder="1" applyAlignment="1">
      <alignment horizontal="center" vertical="center" wrapText="1"/>
    </xf>
    <xf numFmtId="164" fontId="29" fillId="0" borderId="0" xfId="0" applyNumberFormat="1" applyFont="1" applyFill="1" applyBorder="1" applyAlignment="1">
      <alignment horizontal="center" vertical="center" wrapText="1"/>
    </xf>
    <xf numFmtId="164" fontId="20" fillId="0" borderId="0" xfId="1" applyNumberFormat="1" applyFont="1" applyFill="1" applyBorder="1" applyAlignment="1">
      <alignment horizontal="center" vertical="center" wrapText="1"/>
    </xf>
    <xf numFmtId="164" fontId="20" fillId="0" borderId="0" xfId="0" applyNumberFormat="1" applyFont="1" applyFill="1" applyBorder="1" applyAlignment="1">
      <alignment horizontal="center" vertical="center" wrapText="1"/>
    </xf>
    <xf numFmtId="164" fontId="13" fillId="0" borderId="0" xfId="1" applyNumberFormat="1" applyFont="1" applyFill="1" applyBorder="1" applyAlignment="1">
      <alignment horizontal="center" vertical="center" wrapText="1"/>
    </xf>
    <xf numFmtId="164" fontId="30" fillId="0" borderId="0" xfId="1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 wrapText="1"/>
    </xf>
    <xf numFmtId="0" fontId="19" fillId="0" borderId="3" xfId="1" applyFont="1" applyFill="1" applyBorder="1" applyAlignment="1">
      <alignment horizontal="center" vertical="center" wrapText="1"/>
    </xf>
    <xf numFmtId="0" fontId="27" fillId="0" borderId="0" xfId="1" applyFont="1" applyFill="1" applyAlignment="1"/>
    <xf numFmtId="0" fontId="24" fillId="0" borderId="0" xfId="1" applyFont="1" applyFill="1" applyAlignment="1">
      <alignment horizontal="center" vertical="center" wrapText="1"/>
    </xf>
    <xf numFmtId="0" fontId="25" fillId="0" borderId="0" xfId="1" applyFont="1" applyFill="1" applyAlignment="1">
      <alignment horizontal="center"/>
    </xf>
    <xf numFmtId="1" fontId="27" fillId="0" borderId="3" xfId="1" applyNumberFormat="1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27" fillId="0" borderId="3" xfId="1" applyFont="1" applyFill="1" applyBorder="1" applyAlignment="1">
      <alignment horizontal="center" vertical="center" wrapText="1"/>
    </xf>
    <xf numFmtId="0" fontId="27" fillId="0" borderId="2" xfId="1" applyFont="1" applyFill="1" applyBorder="1" applyAlignment="1">
      <alignment horizontal="center" vertical="center" wrapText="1"/>
    </xf>
    <xf numFmtId="1" fontId="31" fillId="0" borderId="3" xfId="1" applyNumberFormat="1" applyFont="1" applyFill="1" applyBorder="1" applyAlignment="1">
      <alignment horizontal="center" vertical="center" wrapText="1"/>
    </xf>
    <xf numFmtId="1" fontId="27" fillId="0" borderId="0" xfId="1" applyNumberFormat="1" applyFont="1" applyFill="1" applyBorder="1" applyAlignment="1">
      <alignment horizontal="center" vertical="center" wrapText="1"/>
    </xf>
    <xf numFmtId="0" fontId="27" fillId="0" borderId="0" xfId="1" applyFont="1" applyFill="1" applyBorder="1" applyAlignment="1">
      <alignment horizontal="center" vertical="center" wrapText="1"/>
    </xf>
    <xf numFmtId="1" fontId="31" fillId="0" borderId="0" xfId="1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17" fillId="0" borderId="0" xfId="1" applyFont="1" applyFill="1" applyAlignment="1">
      <alignment horizontal="center" vertical="center" wrapText="1"/>
    </xf>
    <xf numFmtId="0" fontId="17" fillId="0" borderId="0" xfId="0" applyFont="1" applyFill="1" applyAlignment="1">
      <alignment horizontal="left" vertical="center" wrapText="1"/>
    </xf>
    <xf numFmtId="164" fontId="32" fillId="0" borderId="3" xfId="1" applyNumberFormat="1" applyFont="1" applyFill="1" applyBorder="1" applyAlignment="1">
      <alignment horizontal="center" vertical="center" wrapText="1"/>
    </xf>
    <xf numFmtId="164" fontId="33" fillId="0" borderId="3" xfId="0" applyNumberFormat="1" applyFont="1" applyFill="1" applyBorder="1" applyAlignment="1">
      <alignment horizontal="center" vertical="center" wrapText="1"/>
    </xf>
    <xf numFmtId="164" fontId="34" fillId="0" borderId="3" xfId="1" applyNumberFormat="1" applyFont="1" applyFill="1" applyBorder="1" applyAlignment="1">
      <alignment horizontal="center" vertical="center" wrapText="1"/>
    </xf>
    <xf numFmtId="164" fontId="32" fillId="0" borderId="3" xfId="0" applyNumberFormat="1" applyFont="1" applyFill="1" applyBorder="1" applyAlignment="1">
      <alignment horizontal="center" vertical="center" wrapText="1"/>
    </xf>
    <xf numFmtId="164" fontId="35" fillId="0" borderId="3" xfId="1" applyNumberFormat="1" applyFont="1" applyFill="1" applyBorder="1" applyAlignment="1">
      <alignment horizontal="center" vertical="center" wrapText="1"/>
    </xf>
    <xf numFmtId="49" fontId="32" fillId="0" borderId="3" xfId="1" applyNumberFormat="1" applyFont="1" applyFill="1" applyBorder="1" applyAlignment="1">
      <alignment horizontal="center" vertical="center" wrapText="1"/>
    </xf>
    <xf numFmtId="49" fontId="32" fillId="0" borderId="3" xfId="0" applyNumberFormat="1" applyFont="1" applyFill="1" applyBorder="1" applyAlignment="1">
      <alignment horizontal="center" vertical="center" wrapText="1"/>
    </xf>
    <xf numFmtId="0" fontId="20" fillId="0" borderId="3" xfId="1" applyFont="1" applyFill="1" applyBorder="1" applyAlignment="1">
      <alignment horizontal="left" vertical="center" wrapText="1"/>
    </xf>
    <xf numFmtId="0" fontId="23" fillId="0" borderId="3" xfId="0" applyFont="1" applyFill="1" applyBorder="1" applyAlignment="1">
      <alignment vertical="center" wrapText="1"/>
    </xf>
    <xf numFmtId="0" fontId="20" fillId="0" borderId="3" xfId="0" applyFont="1" applyFill="1" applyBorder="1" applyAlignment="1">
      <alignment vertical="center" wrapText="1"/>
    </xf>
    <xf numFmtId="164" fontId="36" fillId="0" borderId="3" xfId="0" applyNumberFormat="1" applyFont="1" applyFill="1" applyBorder="1" applyAlignment="1">
      <alignment horizontal="center" vertical="center" wrapText="1"/>
    </xf>
    <xf numFmtId="164" fontId="37" fillId="0" borderId="3" xfId="1" applyNumberFormat="1" applyFont="1" applyFill="1" applyBorder="1" applyAlignment="1">
      <alignment horizontal="center" vertical="center" wrapText="1"/>
    </xf>
    <xf numFmtId="0" fontId="38" fillId="0" borderId="3" xfId="1" applyFont="1" applyFill="1" applyBorder="1" applyAlignment="1">
      <alignment vertical="center" wrapText="1"/>
    </xf>
    <xf numFmtId="0" fontId="22" fillId="0" borderId="3" xfId="1" applyFont="1" applyFill="1" applyBorder="1" applyAlignment="1">
      <alignment vertical="center" wrapText="1"/>
    </xf>
    <xf numFmtId="164" fontId="39" fillId="0" borderId="3" xfId="1" applyNumberFormat="1" applyFont="1" applyFill="1" applyBorder="1" applyAlignment="1">
      <alignment horizontal="center" vertical="center" wrapText="1"/>
    </xf>
    <xf numFmtId="164" fontId="40" fillId="0" borderId="3" xfId="1" applyNumberFormat="1" applyFont="1" applyFill="1" applyBorder="1" applyAlignment="1">
      <alignment horizontal="center" vertical="center" wrapText="1"/>
    </xf>
    <xf numFmtId="164" fontId="41" fillId="0" borderId="3" xfId="1" applyNumberFormat="1" applyFont="1" applyFill="1" applyBorder="1" applyAlignment="1">
      <alignment horizontal="center" vertical="center" wrapText="1"/>
    </xf>
    <xf numFmtId="0" fontId="41" fillId="0" borderId="3" xfId="1" applyFont="1" applyFill="1" applyBorder="1" applyAlignment="1">
      <alignment horizontal="center" vertical="center" wrapText="1"/>
    </xf>
    <xf numFmtId="0" fontId="6" fillId="0" borderId="0" xfId="0" applyFont="1" applyAlignment="1"/>
    <xf numFmtId="0" fontId="5" fillId="0" borderId="0" xfId="0" applyFont="1" applyAlignment="1"/>
    <xf numFmtId="0" fontId="13" fillId="0" borderId="0" xfId="1" applyFont="1" applyFill="1" applyBorder="1" applyAlignment="1"/>
    <xf numFmtId="0" fontId="13" fillId="0" borderId="0" xfId="1" applyFont="1" applyFill="1" applyBorder="1" applyAlignment="1">
      <alignment horizontal="left"/>
    </xf>
    <xf numFmtId="0" fontId="4" fillId="0" borderId="0" xfId="1" applyFont="1" applyFill="1" applyBorder="1" applyAlignment="1"/>
    <xf numFmtId="164" fontId="42" fillId="0" borderId="3" xfId="1" applyNumberFormat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left"/>
    </xf>
    <xf numFmtId="0" fontId="32" fillId="0" borderId="3" xfId="1" applyFont="1" applyFill="1" applyBorder="1" applyAlignment="1">
      <alignment horizontal="center" vertical="center" wrapText="1"/>
    </xf>
    <xf numFmtId="164" fontId="19" fillId="0" borderId="3" xfId="1" applyNumberFormat="1" applyFont="1" applyFill="1" applyBorder="1" applyAlignment="1">
      <alignment horizontal="center" vertical="center" wrapText="1"/>
    </xf>
    <xf numFmtId="49" fontId="43" fillId="0" borderId="3" xfId="1" applyNumberFormat="1" applyFont="1" applyFill="1" applyBorder="1" applyAlignment="1">
      <alignment horizontal="center" vertical="center" wrapText="1"/>
    </xf>
    <xf numFmtId="0" fontId="13" fillId="0" borderId="3" xfId="1" applyFont="1" applyFill="1" applyBorder="1" applyAlignment="1">
      <alignment vertical="center" wrapText="1"/>
    </xf>
    <xf numFmtId="0" fontId="28" fillId="0" borderId="2" xfId="1" applyFont="1" applyFill="1" applyBorder="1" applyAlignment="1">
      <alignment vertical="center" wrapText="1"/>
    </xf>
    <xf numFmtId="0" fontId="8" fillId="0" borderId="2" xfId="1" applyFont="1" applyFill="1" applyBorder="1" applyAlignment="1">
      <alignment vertical="center" wrapText="1"/>
    </xf>
    <xf numFmtId="1" fontId="31" fillId="0" borderId="2" xfId="1" applyNumberFormat="1" applyFont="1" applyFill="1" applyBorder="1" applyAlignment="1">
      <alignment horizontal="center" vertical="center" wrapText="1"/>
    </xf>
    <xf numFmtId="164" fontId="39" fillId="0" borderId="2" xfId="1" applyNumberFormat="1" applyFont="1" applyFill="1" applyBorder="1" applyAlignment="1">
      <alignment horizontal="center" vertical="center" wrapText="1"/>
    </xf>
    <xf numFmtId="164" fontId="40" fillId="0" borderId="2" xfId="1" applyNumberFormat="1" applyFont="1" applyFill="1" applyBorder="1" applyAlignment="1">
      <alignment horizontal="center" vertical="center" wrapText="1"/>
    </xf>
    <xf numFmtId="49" fontId="27" fillId="0" borderId="3" xfId="1" applyNumberFormat="1" applyFont="1" applyFill="1" applyBorder="1" applyAlignment="1">
      <alignment horizontal="center" vertical="center" wrapText="1"/>
    </xf>
    <xf numFmtId="164" fontId="41" fillId="0" borderId="0" xfId="1" applyNumberFormat="1" applyFont="1" applyFill="1" applyBorder="1" applyAlignment="1">
      <alignment horizontal="center" vertical="center" wrapText="1"/>
    </xf>
    <xf numFmtId="49" fontId="24" fillId="0" borderId="2" xfId="1" applyNumberFormat="1" applyFont="1" applyFill="1" applyBorder="1" applyAlignment="1">
      <alignment horizontal="center" vertical="center" wrapText="1"/>
    </xf>
    <xf numFmtId="0" fontId="20" fillId="0" borderId="2" xfId="1" applyFont="1" applyFill="1" applyBorder="1" applyAlignment="1">
      <alignment vertical="center" wrapText="1"/>
    </xf>
    <xf numFmtId="0" fontId="24" fillId="0" borderId="2" xfId="1" applyFont="1" applyFill="1" applyBorder="1" applyAlignment="1">
      <alignment horizontal="center" vertical="center" wrapText="1"/>
    </xf>
    <xf numFmtId="164" fontId="32" fillId="0" borderId="2" xfId="1" applyNumberFormat="1" applyFont="1" applyFill="1" applyBorder="1" applyAlignment="1">
      <alignment horizontal="center" vertical="center" wrapText="1"/>
    </xf>
    <xf numFmtId="164" fontId="42" fillId="0" borderId="0" xfId="1" applyNumberFormat="1" applyFont="1" applyFill="1" applyBorder="1" applyAlignment="1">
      <alignment horizontal="center" vertical="center" wrapText="1"/>
    </xf>
    <xf numFmtId="0" fontId="5" fillId="0" borderId="0" xfId="0" applyFont="1" applyFill="1" applyAlignment="1"/>
    <xf numFmtId="0" fontId="7" fillId="0" borderId="0" xfId="1" applyFont="1" applyFill="1" applyBorder="1" applyAlignment="1">
      <alignment horizontal="center" vertical="center" wrapText="1"/>
    </xf>
    <xf numFmtId="0" fontId="16" fillId="0" borderId="0" xfId="1" applyFont="1" applyFill="1" applyBorder="1" applyAlignment="1">
      <alignment horizontal="center" vertical="center" wrapText="1"/>
    </xf>
    <xf numFmtId="1" fontId="27" fillId="0" borderId="2" xfId="1" applyNumberFormat="1" applyFont="1" applyFill="1" applyBorder="1" applyAlignment="1">
      <alignment horizontal="center" vertical="center" wrapText="1"/>
    </xf>
    <xf numFmtId="164" fontId="34" fillId="0" borderId="2" xfId="1" applyNumberFormat="1" applyFont="1" applyFill="1" applyBorder="1" applyAlignment="1">
      <alignment horizontal="center" vertical="center" wrapText="1"/>
    </xf>
    <xf numFmtId="164" fontId="35" fillId="0" borderId="2" xfId="1" applyNumberFormat="1" applyFont="1" applyFill="1" applyBorder="1" applyAlignment="1">
      <alignment horizontal="center" vertical="center" wrapText="1"/>
    </xf>
    <xf numFmtId="164" fontId="42" fillId="0" borderId="2" xfId="1" applyNumberFormat="1" applyFont="1" applyFill="1" applyBorder="1" applyAlignment="1">
      <alignment horizontal="center" vertical="center" wrapText="1"/>
    </xf>
    <xf numFmtId="164" fontId="44" fillId="0" borderId="3" xfId="1" applyNumberFormat="1" applyFont="1" applyFill="1" applyBorder="1" applyAlignment="1">
      <alignment horizontal="center" vertical="center" wrapText="1"/>
    </xf>
    <xf numFmtId="0" fontId="16" fillId="0" borderId="6" xfId="1" applyFont="1" applyFill="1" applyBorder="1" applyAlignment="1">
      <alignment horizontal="center" vertical="center" wrapText="1"/>
    </xf>
    <xf numFmtId="0" fontId="16" fillId="0" borderId="4" xfId="1" applyFont="1" applyFill="1" applyBorder="1" applyAlignment="1">
      <alignment horizontal="center" vertical="center" wrapText="1"/>
    </xf>
    <xf numFmtId="0" fontId="16" fillId="0" borderId="5" xfId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17" fillId="0" borderId="3" xfId="1" applyFont="1" applyFill="1" applyBorder="1" applyAlignment="1">
      <alignment horizontal="center" vertical="center" wrapText="1"/>
    </xf>
    <xf numFmtId="0" fontId="18" fillId="0" borderId="3" xfId="1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left"/>
    </xf>
    <xf numFmtId="0" fontId="4" fillId="0" borderId="0" xfId="1" applyFont="1" applyFill="1" applyAlignment="1">
      <alignment horizontal="center" vertical="center" wrapText="1"/>
    </xf>
    <xf numFmtId="0" fontId="14" fillId="0" borderId="0" xfId="1" applyFont="1" applyFill="1" applyAlignment="1">
      <alignment horizontal="center" vertical="center" wrapText="1"/>
    </xf>
    <xf numFmtId="0" fontId="4" fillId="0" borderId="0" xfId="1" applyFont="1" applyFill="1" applyAlignment="1">
      <alignment horizontal="right" wrapText="1"/>
    </xf>
    <xf numFmtId="0" fontId="14" fillId="0" borderId="0" xfId="1" applyFont="1" applyFill="1" applyAlignment="1">
      <alignment horizontal="right" wrapText="1"/>
    </xf>
    <xf numFmtId="0" fontId="13" fillId="0" borderId="1" xfId="1" applyFont="1" applyFill="1" applyBorder="1" applyAlignment="1">
      <alignment horizontal="left"/>
    </xf>
    <xf numFmtId="0" fontId="4" fillId="0" borderId="1" xfId="1" applyFont="1" applyFill="1" applyBorder="1" applyAlignment="1">
      <alignment horizontal="left"/>
    </xf>
    <xf numFmtId="0" fontId="7" fillId="0" borderId="0" xfId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6" fillId="0" borderId="0" xfId="0" applyFont="1" applyAlignment="1"/>
    <xf numFmtId="0" fontId="5" fillId="0" borderId="0" xfId="0" applyFont="1" applyAlignment="1"/>
    <xf numFmtId="0" fontId="5" fillId="0" borderId="0" xfId="0" applyFont="1" applyFill="1" applyAlignment="1">
      <alignment horizontal="left"/>
    </xf>
    <xf numFmtId="0" fontId="7" fillId="0" borderId="6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7" fillId="0" borderId="5" xfId="1" applyFont="1" applyFill="1" applyBorder="1" applyAlignment="1">
      <alignment horizontal="center" vertical="center" wrapText="1"/>
    </xf>
    <xf numFmtId="0" fontId="15" fillId="0" borderId="0" xfId="1" applyFont="1" applyFill="1" applyBorder="1" applyAlignment="1">
      <alignment horizontal="center" vertical="center" wrapText="1"/>
    </xf>
    <xf numFmtId="0" fontId="17" fillId="0" borderId="0" xfId="1" applyFont="1" applyFill="1" applyBorder="1" applyAlignment="1">
      <alignment horizontal="center" vertical="center" wrapText="1"/>
    </xf>
    <xf numFmtId="0" fontId="16" fillId="0" borderId="0" xfId="1" applyFont="1" applyFill="1" applyBorder="1" applyAlignment="1">
      <alignment horizontal="center" vertical="center" wrapText="1"/>
    </xf>
    <xf numFmtId="164" fontId="0" fillId="0" borderId="6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0" fontId="0" fillId="2" borderId="0" xfId="0" applyFill="1" applyAlignment="1">
      <alignment horizontal="center"/>
    </xf>
    <xf numFmtId="49" fontId="0" fillId="0" borderId="3" xfId="0" applyNumberForma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0;&#1040;&#1056;&#1058;&#106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/>
      <sheetData sheetId="1">
        <row r="11">
          <cell r="E11" t="str">
            <v>Омлет натуральный</v>
          </cell>
          <cell r="P11" t="str">
            <v>Омлет натуральный</v>
          </cell>
        </row>
        <row r="14">
          <cell r="E14">
            <v>150</v>
          </cell>
          <cell r="P14">
            <v>180</v>
          </cell>
        </row>
        <row r="32">
          <cell r="A32">
            <v>9.4</v>
          </cell>
          <cell r="C32">
            <v>11.2</v>
          </cell>
          <cell r="E32">
            <v>2.7352941176470589</v>
          </cell>
          <cell r="G32">
            <v>152.30000000000001</v>
          </cell>
          <cell r="I32">
            <v>0.35294117647058826</v>
          </cell>
          <cell r="L32">
            <v>11.28</v>
          </cell>
          <cell r="N32">
            <v>13.439999999999998</v>
          </cell>
          <cell r="P32">
            <v>3.2823529411764709</v>
          </cell>
          <cell r="R32">
            <v>182.76000000000002</v>
          </cell>
          <cell r="T32">
            <v>0.42352941176470588</v>
          </cell>
        </row>
        <row r="54">
          <cell r="P54" t="str">
            <v>Пудинг творожный запеченный</v>
          </cell>
          <cell r="AA54" t="str">
            <v>Пудинг творожный запеченный</v>
          </cell>
          <cell r="AL54" t="str">
            <v>Пудинг творожный запеченный</v>
          </cell>
        </row>
        <row r="57">
          <cell r="P57">
            <v>200</v>
          </cell>
          <cell r="AA57">
            <v>120</v>
          </cell>
          <cell r="AL57">
            <v>100</v>
          </cell>
        </row>
        <row r="74">
          <cell r="L74">
            <v>16.470588235294116</v>
          </cell>
          <cell r="N74">
            <v>7.0666666666666664</v>
          </cell>
          <cell r="P74">
            <v>52.666666666666671</v>
          </cell>
          <cell r="R74">
            <v>233.1764705882353</v>
          </cell>
          <cell r="T74">
            <v>0.4</v>
          </cell>
          <cell r="W74">
            <v>9.882352941176471</v>
          </cell>
          <cell r="Y74">
            <v>4.24</v>
          </cell>
          <cell r="AA74">
            <v>31.6</v>
          </cell>
          <cell r="AC74">
            <v>139.90588235294118</v>
          </cell>
          <cell r="AE74">
            <v>0.24000000000000002</v>
          </cell>
          <cell r="AH74">
            <v>8.235294117647058</v>
          </cell>
          <cell r="AJ74">
            <v>3.5333333333333332</v>
          </cell>
          <cell r="AL74">
            <v>26.333333333333336</v>
          </cell>
          <cell r="AN74">
            <v>116.58823529411765</v>
          </cell>
        </row>
        <row r="96">
          <cell r="P96" t="str">
            <v>Запеканка из творога</v>
          </cell>
          <cell r="AA96" t="str">
            <v>Запеканка из творога</v>
          </cell>
          <cell r="AL96" t="str">
            <v>Запеканка из творога</v>
          </cell>
          <cell r="AW96" t="str">
            <v>Запеканка из творога</v>
          </cell>
        </row>
        <row r="99">
          <cell r="P99">
            <v>200</v>
          </cell>
          <cell r="AA99">
            <v>120</v>
          </cell>
          <cell r="AL99">
            <v>100</v>
          </cell>
          <cell r="AW99">
            <v>150</v>
          </cell>
        </row>
        <row r="117">
          <cell r="L117">
            <v>17.529411764705884</v>
          </cell>
          <cell r="N117">
            <v>8.1333333333333329</v>
          </cell>
          <cell r="P117">
            <v>62.666666666666671</v>
          </cell>
          <cell r="R117">
            <v>229.41176470588235</v>
          </cell>
          <cell r="T117">
            <v>0.4</v>
          </cell>
          <cell r="W117">
            <v>10.517647058823529</v>
          </cell>
          <cell r="Y117">
            <v>4.88</v>
          </cell>
          <cell r="AA117">
            <v>37.6</v>
          </cell>
          <cell r="AC117">
            <v>137.64705882352942</v>
          </cell>
          <cell r="AE117">
            <v>0.24000000000000002</v>
          </cell>
          <cell r="AH117">
            <v>8.764705882352942</v>
          </cell>
          <cell r="AJ117">
            <v>4.0666666666666664</v>
          </cell>
          <cell r="AL117">
            <v>31.333333333333336</v>
          </cell>
          <cell r="AN117">
            <v>114.70588235294117</v>
          </cell>
          <cell r="AP117">
            <v>0.2</v>
          </cell>
          <cell r="AS117">
            <v>13.147058823529411</v>
          </cell>
          <cell r="AU117">
            <v>6.1</v>
          </cell>
          <cell r="AW117">
            <v>47</v>
          </cell>
          <cell r="AY117">
            <v>172.05882352941177</v>
          </cell>
          <cell r="BA117">
            <v>0.30000000000000004</v>
          </cell>
        </row>
        <row r="139">
          <cell r="E139" t="str">
            <v>Яйцо отварное</v>
          </cell>
        </row>
        <row r="142">
          <cell r="E142">
            <v>50</v>
          </cell>
        </row>
        <row r="160">
          <cell r="A160">
            <v>6.1</v>
          </cell>
          <cell r="C160">
            <v>5.5</v>
          </cell>
          <cell r="E160">
            <v>0.3</v>
          </cell>
          <cell r="G160">
            <v>75.2</v>
          </cell>
          <cell r="I160">
            <v>0</v>
          </cell>
        </row>
        <row r="182">
          <cell r="E182" t="str">
            <v>Каша манная молочная жидкая</v>
          </cell>
          <cell r="P182" t="str">
            <v>Каша манная молочная жидкая</v>
          </cell>
        </row>
        <row r="185">
          <cell r="E185">
            <v>200</v>
          </cell>
          <cell r="P185">
            <v>250</v>
          </cell>
        </row>
        <row r="201">
          <cell r="A201">
            <v>7.1</v>
          </cell>
          <cell r="C201">
            <v>10.72</v>
          </cell>
          <cell r="E201">
            <v>18.899999999999999</v>
          </cell>
          <cell r="G201">
            <v>150.19999999999999</v>
          </cell>
          <cell r="I201">
            <v>1.2</v>
          </cell>
          <cell r="L201">
            <v>8.875</v>
          </cell>
          <cell r="N201">
            <v>13.4</v>
          </cell>
          <cell r="P201">
            <v>23.625</v>
          </cell>
          <cell r="R201">
            <v>187.75</v>
          </cell>
          <cell r="T201">
            <v>1.5</v>
          </cell>
        </row>
        <row r="226">
          <cell r="E226">
            <v>200</v>
          </cell>
          <cell r="P226">
            <v>250</v>
          </cell>
        </row>
        <row r="243">
          <cell r="A243">
            <v>6</v>
          </cell>
          <cell r="B243">
            <v>0</v>
          </cell>
          <cell r="C243">
            <v>6.3</v>
          </cell>
          <cell r="E243">
            <v>23</v>
          </cell>
          <cell r="G243">
            <v>150.30000000000001</v>
          </cell>
          <cell r="I243">
            <v>0.3</v>
          </cell>
          <cell r="L243">
            <v>7.5</v>
          </cell>
          <cell r="N243">
            <v>7.875</v>
          </cell>
          <cell r="P243">
            <v>28.75</v>
          </cell>
          <cell r="R243">
            <v>187.875</v>
          </cell>
        </row>
        <row r="265">
          <cell r="E265" t="str">
            <v>Сырники из творога</v>
          </cell>
          <cell r="P265" t="str">
            <v xml:space="preserve">Сырники из творога </v>
          </cell>
        </row>
        <row r="268">
          <cell r="E268">
            <v>100</v>
          </cell>
          <cell r="P268">
            <v>120</v>
          </cell>
        </row>
        <row r="287">
          <cell r="A287">
            <v>6.2</v>
          </cell>
          <cell r="C287">
            <v>3.4444444444444446</v>
          </cell>
          <cell r="E287">
            <v>13.8</v>
          </cell>
          <cell r="G287">
            <v>123.4</v>
          </cell>
          <cell r="I287">
            <v>0.4</v>
          </cell>
          <cell r="L287">
            <v>7.44</v>
          </cell>
          <cell r="N287">
            <v>4.1333333333333337</v>
          </cell>
          <cell r="P287">
            <v>16.559999999999999</v>
          </cell>
          <cell r="R287">
            <v>148.08000000000001</v>
          </cell>
          <cell r="T287">
            <v>0.48</v>
          </cell>
        </row>
        <row r="309">
          <cell r="E309" t="str">
            <v>Каша рисовая молочная жидкая</v>
          </cell>
          <cell r="P309" t="str">
            <v>Каша рисовая молочная жидкая</v>
          </cell>
        </row>
        <row r="312">
          <cell r="E312">
            <v>150</v>
          </cell>
          <cell r="P312">
            <v>200</v>
          </cell>
        </row>
        <row r="330">
          <cell r="A330">
            <v>4.8</v>
          </cell>
          <cell r="C330">
            <v>5.0999999999999996</v>
          </cell>
          <cell r="E330">
            <v>12.8</v>
          </cell>
          <cell r="G330">
            <v>102.3</v>
          </cell>
          <cell r="I330">
            <v>0.9</v>
          </cell>
          <cell r="L330">
            <v>6.4</v>
          </cell>
          <cell r="N330">
            <v>6.7999999999999989</v>
          </cell>
          <cell r="P330">
            <v>17.066666666666666</v>
          </cell>
          <cell r="R330">
            <v>136.4</v>
          </cell>
          <cell r="T330">
            <v>1.2</v>
          </cell>
        </row>
      </sheetData>
      <sheetData sheetId="2">
        <row r="11">
          <cell r="E11" t="str">
            <v>Свекольник</v>
          </cell>
          <cell r="P11" t="str">
            <v>Свекольник</v>
          </cell>
        </row>
        <row r="14">
          <cell r="E14">
            <v>200</v>
          </cell>
          <cell r="P14">
            <v>250</v>
          </cell>
        </row>
        <row r="30">
          <cell r="A30">
            <v>1.8</v>
          </cell>
          <cell r="C30">
            <v>4.0999999999999996</v>
          </cell>
          <cell r="E30">
            <v>9.3000000000000007</v>
          </cell>
          <cell r="G30">
            <v>81.12</v>
          </cell>
          <cell r="I30">
            <v>3.6</v>
          </cell>
          <cell r="L30">
            <v>2.25</v>
          </cell>
          <cell r="N30">
            <v>5.125</v>
          </cell>
          <cell r="P30">
            <v>11.625</v>
          </cell>
          <cell r="R30">
            <v>101.4</v>
          </cell>
          <cell r="T30">
            <v>4.5</v>
          </cell>
        </row>
        <row r="50">
          <cell r="E50" t="str">
            <v>Борщ с капустой и картофелем</v>
          </cell>
          <cell r="P50" t="str">
            <v>Борщ с капустой и картофелем</v>
          </cell>
        </row>
        <row r="53">
          <cell r="E53">
            <v>200</v>
          </cell>
          <cell r="P53">
            <v>250</v>
          </cell>
        </row>
        <row r="71">
          <cell r="A71">
            <v>1.4</v>
          </cell>
          <cell r="C71">
            <v>3.1</v>
          </cell>
          <cell r="E71">
            <v>6.2</v>
          </cell>
          <cell r="G71">
            <v>59</v>
          </cell>
          <cell r="I71">
            <v>4.4000000000000004</v>
          </cell>
          <cell r="L71">
            <v>1.75</v>
          </cell>
          <cell r="N71">
            <v>3.875</v>
          </cell>
          <cell r="P71">
            <v>7.75</v>
          </cell>
          <cell r="R71">
            <v>73.75</v>
          </cell>
          <cell r="T71">
            <v>5.5</v>
          </cell>
        </row>
        <row r="92">
          <cell r="E92" t="str">
            <v>Щи из свежей капусты с картофелем</v>
          </cell>
          <cell r="P92" t="str">
            <v>Щи из свежей капусты с картофелем</v>
          </cell>
        </row>
        <row r="95">
          <cell r="E95">
            <v>200</v>
          </cell>
          <cell r="P95">
            <v>250</v>
          </cell>
        </row>
        <row r="112">
          <cell r="A112">
            <v>1.7</v>
          </cell>
          <cell r="C112">
            <v>4.5999999999999996</v>
          </cell>
          <cell r="E112">
            <v>5.8</v>
          </cell>
          <cell r="G112">
            <v>70.599999999999994</v>
          </cell>
          <cell r="I112">
            <v>6.6</v>
          </cell>
          <cell r="L112">
            <v>2.125</v>
          </cell>
          <cell r="N112">
            <v>5.75</v>
          </cell>
          <cell r="P112">
            <v>7.25</v>
          </cell>
          <cell r="R112">
            <v>88.25</v>
          </cell>
          <cell r="T112">
            <v>8.25</v>
          </cell>
        </row>
        <row r="176">
          <cell r="E176" t="str">
            <v>Суп из овощей</v>
          </cell>
          <cell r="P176" t="str">
            <v>Суп из овощей</v>
          </cell>
        </row>
        <row r="179">
          <cell r="E179">
            <v>200</v>
          </cell>
          <cell r="P179">
            <v>250</v>
          </cell>
        </row>
        <row r="197">
          <cell r="A197">
            <v>1.7</v>
          </cell>
          <cell r="C197">
            <v>4.9000000000000004</v>
          </cell>
          <cell r="E197">
            <v>9</v>
          </cell>
          <cell r="G197">
            <v>87.6</v>
          </cell>
          <cell r="I197">
            <v>4.2</v>
          </cell>
          <cell r="L197">
            <v>2.125</v>
          </cell>
          <cell r="N197">
            <v>6.125</v>
          </cell>
          <cell r="P197">
            <v>11.25</v>
          </cell>
          <cell r="R197">
            <v>109.5</v>
          </cell>
          <cell r="T197">
            <v>5.25</v>
          </cell>
        </row>
        <row r="219">
          <cell r="E219" t="str">
            <v>Рассольник ленинградский</v>
          </cell>
          <cell r="P219" t="str">
            <v>Рассольник ленинградский</v>
          </cell>
        </row>
        <row r="222">
          <cell r="E222">
            <v>200</v>
          </cell>
          <cell r="P222">
            <v>250</v>
          </cell>
        </row>
        <row r="240">
          <cell r="A240">
            <v>1.9</v>
          </cell>
          <cell r="C240">
            <v>2.8</v>
          </cell>
          <cell r="E240">
            <v>12.2</v>
          </cell>
          <cell r="G240">
            <v>99.7</v>
          </cell>
          <cell r="I240">
            <v>3.4</v>
          </cell>
          <cell r="L240">
            <v>2.375</v>
          </cell>
          <cell r="N240">
            <v>3.5</v>
          </cell>
          <cell r="P240">
            <v>15.25</v>
          </cell>
          <cell r="R240">
            <v>124.625</v>
          </cell>
          <cell r="T240">
            <v>4.25</v>
          </cell>
        </row>
        <row r="262">
          <cell r="E262" t="str">
            <v>Суп картофельный с бобовыми (горох)</v>
          </cell>
          <cell r="P262" t="str">
            <v>Суп картофельный с бобовыми (горох)</v>
          </cell>
        </row>
        <row r="265">
          <cell r="E265">
            <v>200</v>
          </cell>
          <cell r="P265">
            <v>250</v>
          </cell>
        </row>
        <row r="283">
          <cell r="A283">
            <v>4.5999999999999996</v>
          </cell>
          <cell r="C283">
            <v>3.3</v>
          </cell>
          <cell r="E283">
            <v>12.6</v>
          </cell>
          <cell r="G283">
            <v>98.9</v>
          </cell>
          <cell r="I283">
            <v>2.5</v>
          </cell>
          <cell r="L283">
            <v>5.75</v>
          </cell>
          <cell r="N283">
            <v>4.125</v>
          </cell>
          <cell r="P283">
            <v>15.75</v>
          </cell>
          <cell r="R283">
            <v>123.625</v>
          </cell>
          <cell r="T283">
            <v>3.125</v>
          </cell>
        </row>
        <row r="305">
          <cell r="E305" t="str">
            <v>Суп крестьянский с крупой</v>
          </cell>
          <cell r="P305" t="str">
            <v>Суп крестьянский с крупой</v>
          </cell>
        </row>
        <row r="308">
          <cell r="E308">
            <v>200</v>
          </cell>
          <cell r="P308">
            <v>250</v>
          </cell>
        </row>
        <row r="327">
          <cell r="A327">
            <v>1.8</v>
          </cell>
          <cell r="C327">
            <v>4.8</v>
          </cell>
          <cell r="E327">
            <v>10.3</v>
          </cell>
          <cell r="G327">
            <v>91.2</v>
          </cell>
          <cell r="I327">
            <v>4</v>
          </cell>
          <cell r="L327">
            <v>2.25</v>
          </cell>
          <cell r="N327">
            <v>6</v>
          </cell>
          <cell r="P327">
            <v>12.875</v>
          </cell>
          <cell r="R327">
            <v>114</v>
          </cell>
          <cell r="T327">
            <v>5</v>
          </cell>
        </row>
        <row r="349">
          <cell r="E349" t="str">
            <v>Суп картофельный с макаронными изделиями</v>
          </cell>
          <cell r="P349" t="str">
            <v>Суп картофельный с макаронными изделиями</v>
          </cell>
        </row>
        <row r="352">
          <cell r="E352">
            <v>200</v>
          </cell>
          <cell r="P352">
            <v>250</v>
          </cell>
        </row>
        <row r="370">
          <cell r="A370">
            <v>2.4</v>
          </cell>
          <cell r="C370">
            <v>2.7</v>
          </cell>
          <cell r="E370">
            <v>5.9</v>
          </cell>
          <cell r="G370">
            <v>57.7</v>
          </cell>
          <cell r="I370">
            <v>3.7</v>
          </cell>
          <cell r="L370">
            <v>3</v>
          </cell>
          <cell r="N370">
            <v>3.375</v>
          </cell>
          <cell r="P370">
            <v>7.375</v>
          </cell>
          <cell r="R370">
            <v>72.125</v>
          </cell>
          <cell r="T370">
            <v>4.625</v>
          </cell>
        </row>
        <row r="435">
          <cell r="P435" t="str">
            <v>Суп картофельный с клецками</v>
          </cell>
        </row>
        <row r="456">
          <cell r="L456">
            <v>2.25</v>
          </cell>
          <cell r="N456">
            <v>2.86</v>
          </cell>
          <cell r="P456">
            <v>8.67</v>
          </cell>
          <cell r="R456">
            <v>69.55</v>
          </cell>
          <cell r="T456">
            <v>2.58</v>
          </cell>
        </row>
      </sheetData>
      <sheetData sheetId="3">
        <row r="11">
          <cell r="E11" t="str">
            <v>Биточки рыбные</v>
          </cell>
          <cell r="P11" t="str">
            <v>Биточки рыбные</v>
          </cell>
        </row>
        <row r="14">
          <cell r="E14">
            <v>90</v>
          </cell>
          <cell r="P14">
            <v>100</v>
          </cell>
        </row>
        <row r="30">
          <cell r="A30">
            <v>8.5</v>
          </cell>
          <cell r="C30">
            <v>4.5999999999999996</v>
          </cell>
          <cell r="E30">
            <v>18</v>
          </cell>
          <cell r="G30">
            <v>163.6</v>
          </cell>
          <cell r="I30">
            <v>0.1</v>
          </cell>
          <cell r="L30">
            <v>9.4444444444444446</v>
          </cell>
          <cell r="N30">
            <v>5.1111111111111107</v>
          </cell>
          <cell r="P30">
            <v>20</v>
          </cell>
          <cell r="R30">
            <v>181.77777777777777</v>
          </cell>
          <cell r="T30">
            <v>0.1111111111111111</v>
          </cell>
        </row>
        <row r="52">
          <cell r="E52" t="str">
            <v>Котлеты рыбные любительские</v>
          </cell>
          <cell r="P52" t="str">
            <v>Котлеты рыбные любительские</v>
          </cell>
        </row>
        <row r="55">
          <cell r="E55">
            <v>90</v>
          </cell>
          <cell r="P55">
            <v>100</v>
          </cell>
        </row>
        <row r="71">
          <cell r="A71">
            <v>10.9</v>
          </cell>
          <cell r="C71">
            <v>8.8000000000000007</v>
          </cell>
          <cell r="E71">
            <v>7</v>
          </cell>
          <cell r="G71">
            <v>151.30000000000001</v>
          </cell>
          <cell r="I71">
            <v>0.9</v>
          </cell>
          <cell r="L71">
            <v>12.111111111111111</v>
          </cell>
          <cell r="N71">
            <v>9.7777777777777786</v>
          </cell>
          <cell r="P71">
            <v>7.7777777777777777</v>
          </cell>
          <cell r="R71">
            <v>168.11111111111114</v>
          </cell>
          <cell r="T71">
            <v>1</v>
          </cell>
        </row>
        <row r="140">
          <cell r="E140">
            <v>90</v>
          </cell>
          <cell r="P140">
            <v>100</v>
          </cell>
        </row>
        <row r="156">
          <cell r="A156">
            <v>10.4</v>
          </cell>
          <cell r="C156">
            <v>9.5</v>
          </cell>
          <cell r="E156">
            <v>17.7</v>
          </cell>
          <cell r="G156">
            <v>205</v>
          </cell>
          <cell r="I156">
            <v>0.13</v>
          </cell>
          <cell r="L156">
            <v>11.555555555555555</v>
          </cell>
          <cell r="N156">
            <v>10.555555555555555</v>
          </cell>
          <cell r="P156">
            <v>19.666666666666668</v>
          </cell>
          <cell r="R156">
            <v>227.77777777777777</v>
          </cell>
          <cell r="T156">
            <v>0.14444444444444443</v>
          </cell>
        </row>
        <row r="178">
          <cell r="E178" t="str">
            <v>Плов с мясом</v>
          </cell>
          <cell r="P178" t="str">
            <v>Плов с мясом</v>
          </cell>
        </row>
        <row r="181">
          <cell r="E181">
            <v>240</v>
          </cell>
          <cell r="P181">
            <v>260</v>
          </cell>
        </row>
        <row r="198">
          <cell r="A198">
            <v>11.2</v>
          </cell>
          <cell r="C198">
            <v>9.4</v>
          </cell>
          <cell r="E198">
            <v>13.5</v>
          </cell>
          <cell r="G198">
            <v>195.6</v>
          </cell>
          <cell r="I198">
            <v>0.5</v>
          </cell>
          <cell r="L198">
            <v>12.133333333333333</v>
          </cell>
          <cell r="N198">
            <v>10.183333333333334</v>
          </cell>
          <cell r="P198">
            <v>14.625</v>
          </cell>
          <cell r="R198">
            <v>211.9</v>
          </cell>
          <cell r="T198">
            <v>0.54166666666666663</v>
          </cell>
        </row>
        <row r="220">
          <cell r="E220" t="str">
            <v>Рагу из птицы</v>
          </cell>
          <cell r="P220" t="str">
            <v>Рагу из птицы</v>
          </cell>
        </row>
        <row r="223">
          <cell r="E223">
            <v>240</v>
          </cell>
          <cell r="P223">
            <v>260</v>
          </cell>
        </row>
        <row r="238">
          <cell r="A238">
            <v>11</v>
          </cell>
          <cell r="C238">
            <v>15.9</v>
          </cell>
          <cell r="E238">
            <v>20.6</v>
          </cell>
          <cell r="G238">
            <v>225.3</v>
          </cell>
          <cell r="I238">
            <v>8.6999999999999993</v>
          </cell>
          <cell r="L238">
            <v>11.916666666666666</v>
          </cell>
          <cell r="N238">
            <v>17.225000000000001</v>
          </cell>
          <cell r="P238">
            <v>22.316666666666666</v>
          </cell>
          <cell r="R238">
            <v>244.07499999999999</v>
          </cell>
          <cell r="T238">
            <v>9.4250000000000007</v>
          </cell>
        </row>
        <row r="260">
          <cell r="E260" t="str">
            <v>Печень говяжья по-строгановски</v>
          </cell>
          <cell r="P260" t="str">
            <v>Печень говяжья по-строгановски</v>
          </cell>
        </row>
        <row r="263">
          <cell r="E263" t="str">
            <v>90/40</v>
          </cell>
          <cell r="P263" t="str">
            <v>100/50</v>
          </cell>
        </row>
        <row r="279">
          <cell r="A279">
            <v>13.1</v>
          </cell>
          <cell r="C279">
            <v>11.2</v>
          </cell>
          <cell r="E279">
            <v>5.82</v>
          </cell>
          <cell r="G279">
            <v>195.7</v>
          </cell>
          <cell r="I279">
            <v>12.05</v>
          </cell>
          <cell r="L279">
            <v>15.115384615384615</v>
          </cell>
          <cell r="N279">
            <v>12.923076923076923</v>
          </cell>
          <cell r="P279">
            <v>6.7153846153846155</v>
          </cell>
          <cell r="R279">
            <v>225.80769230769232</v>
          </cell>
          <cell r="T279">
            <v>13.903846153846153</v>
          </cell>
        </row>
        <row r="301">
          <cell r="E301" t="str">
            <v>Голубцы ленивые</v>
          </cell>
          <cell r="P301" t="str">
            <v>Голубцы ленивые</v>
          </cell>
        </row>
        <row r="304">
          <cell r="E304">
            <v>90</v>
          </cell>
          <cell r="P304">
            <v>100</v>
          </cell>
        </row>
        <row r="319">
          <cell r="A319">
            <v>9.5</v>
          </cell>
          <cell r="C319">
            <v>11.9</v>
          </cell>
          <cell r="E319">
            <v>5.87</v>
          </cell>
          <cell r="G319">
            <v>178.8</v>
          </cell>
          <cell r="I319">
            <v>1.97</v>
          </cell>
          <cell r="L319">
            <v>10.555555555555555</v>
          </cell>
          <cell r="N319">
            <v>13.222222222222221</v>
          </cell>
          <cell r="P319">
            <v>6.5222222222222221</v>
          </cell>
          <cell r="R319">
            <v>198.66666666666666</v>
          </cell>
          <cell r="T319">
            <v>2.1888888888888891</v>
          </cell>
        </row>
        <row r="379">
          <cell r="E379" t="str">
            <v>Курица в соусе с томатом</v>
          </cell>
          <cell r="P379" t="str">
            <v>Курица в соусе с томатом</v>
          </cell>
        </row>
        <row r="382">
          <cell r="E382">
            <v>90</v>
          </cell>
          <cell r="P382">
            <v>100</v>
          </cell>
        </row>
        <row r="398">
          <cell r="A398">
            <v>15.2</v>
          </cell>
          <cell r="C398">
            <v>15.7</v>
          </cell>
          <cell r="E398">
            <v>1.7</v>
          </cell>
          <cell r="G398">
            <v>185.3</v>
          </cell>
          <cell r="I398">
            <v>1.7</v>
          </cell>
          <cell r="L398">
            <v>16.888888888888889</v>
          </cell>
          <cell r="N398">
            <v>17.444444444444443</v>
          </cell>
          <cell r="P398">
            <v>1.8888888888888888</v>
          </cell>
          <cell r="R398">
            <v>205.88888888888889</v>
          </cell>
          <cell r="T398">
            <v>1.8888888888888888</v>
          </cell>
        </row>
        <row r="499">
          <cell r="E499" t="str">
            <v>Плов из птицы</v>
          </cell>
          <cell r="P499" t="str">
            <v>Плов из птицы</v>
          </cell>
        </row>
        <row r="502">
          <cell r="E502">
            <v>240</v>
          </cell>
          <cell r="P502">
            <v>260</v>
          </cell>
        </row>
        <row r="519">
          <cell r="A519">
            <v>10.1</v>
          </cell>
          <cell r="C519">
            <v>9.5</v>
          </cell>
          <cell r="E519">
            <v>19.600000000000001</v>
          </cell>
          <cell r="G519">
            <v>195.6</v>
          </cell>
          <cell r="I519">
            <v>4.7</v>
          </cell>
          <cell r="L519">
            <v>10.941666666666666</v>
          </cell>
          <cell r="N519">
            <v>10.291666666666666</v>
          </cell>
          <cell r="P519">
            <v>21.233333333333334</v>
          </cell>
          <cell r="R519">
            <v>211.9</v>
          </cell>
          <cell r="T519">
            <v>5.0916666666666668</v>
          </cell>
        </row>
        <row r="544">
          <cell r="E544">
            <v>90</v>
          </cell>
          <cell r="P544">
            <v>100</v>
          </cell>
        </row>
        <row r="563">
          <cell r="A563">
            <v>8.1999999999999993</v>
          </cell>
          <cell r="C563">
            <v>9</v>
          </cell>
          <cell r="E563">
            <v>9</v>
          </cell>
          <cell r="G563">
            <v>108.7</v>
          </cell>
          <cell r="I563">
            <v>4.4999999999999998E-2</v>
          </cell>
          <cell r="L563">
            <v>9.1111111111111107</v>
          </cell>
          <cell r="N563">
            <v>10</v>
          </cell>
          <cell r="P563">
            <v>10</v>
          </cell>
          <cell r="R563">
            <v>120.77777777777777</v>
          </cell>
          <cell r="T563">
            <v>0.05</v>
          </cell>
        </row>
        <row r="585">
          <cell r="E585" t="str">
            <v>Рыба, тушенная в томате с овощами</v>
          </cell>
          <cell r="P585" t="str">
            <v>Рыба, тушенная в томате с овощами</v>
          </cell>
        </row>
        <row r="604">
          <cell r="A604">
            <v>9.6999999999999993</v>
          </cell>
          <cell r="C604">
            <v>6.8</v>
          </cell>
          <cell r="E604">
            <v>4.2</v>
          </cell>
          <cell r="G604">
            <v>119.7</v>
          </cell>
          <cell r="I604">
            <v>2</v>
          </cell>
          <cell r="L604">
            <v>11.64</v>
          </cell>
          <cell r="N604">
            <v>8.16</v>
          </cell>
          <cell r="P604">
            <v>5.04</v>
          </cell>
          <cell r="R604">
            <v>143.63999999999999</v>
          </cell>
          <cell r="T604">
            <v>2.4</v>
          </cell>
        </row>
      </sheetData>
      <sheetData sheetId="4">
        <row r="11">
          <cell r="E11" t="str">
            <v>Рис отварной</v>
          </cell>
          <cell r="P11" t="str">
            <v>Рис отварной</v>
          </cell>
        </row>
        <row r="14">
          <cell r="E14">
            <v>150</v>
          </cell>
          <cell r="P14">
            <v>180</v>
          </cell>
        </row>
        <row r="32">
          <cell r="A32">
            <v>3.6</v>
          </cell>
          <cell r="C32">
            <v>5.09</v>
          </cell>
          <cell r="E32">
            <v>33.299999999999997</v>
          </cell>
          <cell r="G32">
            <v>193.5</v>
          </cell>
          <cell r="I32">
            <v>0</v>
          </cell>
          <cell r="L32">
            <v>4.32</v>
          </cell>
          <cell r="N32">
            <v>6.1079999999999997</v>
          </cell>
          <cell r="P32">
            <v>39.959999999999994</v>
          </cell>
          <cell r="R32">
            <v>232.2</v>
          </cell>
          <cell r="T32">
            <v>0</v>
          </cell>
        </row>
        <row r="54">
          <cell r="E54" t="str">
            <v>Макаронные изделия отварные</v>
          </cell>
          <cell r="P54" t="str">
            <v>Макаронные изделия отварные</v>
          </cell>
          <cell r="AA54" t="str">
            <v>Макаронные изделия отварные</v>
          </cell>
        </row>
        <row r="57">
          <cell r="E57">
            <v>150</v>
          </cell>
          <cell r="P57">
            <v>180</v>
          </cell>
        </row>
        <row r="74">
          <cell r="A74">
            <v>3.5</v>
          </cell>
          <cell r="C74">
            <v>3.3</v>
          </cell>
          <cell r="E74">
            <v>23.3</v>
          </cell>
          <cell r="G74">
            <v>117.9</v>
          </cell>
          <cell r="I74">
            <v>0</v>
          </cell>
          <cell r="L74">
            <v>4.2</v>
          </cell>
          <cell r="N74">
            <v>3.96</v>
          </cell>
          <cell r="P74">
            <v>27.96</v>
          </cell>
          <cell r="R74">
            <v>141.47999999999999</v>
          </cell>
          <cell r="T74">
            <v>0</v>
          </cell>
        </row>
        <row r="96">
          <cell r="E96" t="str">
            <v>Картофельное пюре</v>
          </cell>
          <cell r="AA96" t="str">
            <v>Картофельное пюре</v>
          </cell>
        </row>
        <row r="99">
          <cell r="E99">
            <v>150</v>
          </cell>
          <cell r="P99">
            <v>180</v>
          </cell>
        </row>
        <row r="117">
          <cell r="A117">
            <v>2</v>
          </cell>
          <cell r="C117">
            <v>5</v>
          </cell>
          <cell r="E117">
            <v>21</v>
          </cell>
          <cell r="G117">
            <v>137.19999999999999</v>
          </cell>
          <cell r="I117">
            <v>5.2</v>
          </cell>
          <cell r="L117">
            <v>2.4</v>
          </cell>
          <cell r="N117">
            <v>6</v>
          </cell>
          <cell r="P117">
            <v>25.2</v>
          </cell>
          <cell r="R117">
            <v>164.64</v>
          </cell>
          <cell r="T117">
            <v>6.24</v>
          </cell>
        </row>
        <row r="139">
          <cell r="E139" t="str">
            <v>Капуста тушеная</v>
          </cell>
          <cell r="P139" t="str">
            <v>Капуста тушеная</v>
          </cell>
        </row>
        <row r="142">
          <cell r="E142">
            <v>150</v>
          </cell>
          <cell r="P142">
            <v>180</v>
          </cell>
        </row>
        <row r="160">
          <cell r="A160">
            <v>3.875</v>
          </cell>
          <cell r="C160">
            <v>5</v>
          </cell>
          <cell r="E160">
            <v>10.5</v>
          </cell>
          <cell r="G160">
            <v>80.5</v>
          </cell>
          <cell r="I160">
            <v>26.5</v>
          </cell>
          <cell r="L160">
            <v>4.6500000000000004</v>
          </cell>
          <cell r="N160">
            <v>6</v>
          </cell>
          <cell r="P160">
            <v>12.6</v>
          </cell>
          <cell r="R160">
            <v>96.6</v>
          </cell>
          <cell r="T160">
            <v>31.8</v>
          </cell>
        </row>
        <row r="182">
          <cell r="E182" t="str">
            <v>Рагу из овощей</v>
          </cell>
          <cell r="P182" t="str">
            <v>Рагу из овощей</v>
          </cell>
        </row>
        <row r="185">
          <cell r="E185">
            <v>150</v>
          </cell>
          <cell r="P185">
            <v>180</v>
          </cell>
        </row>
        <row r="205">
          <cell r="A205">
            <v>2.2999999999999998</v>
          </cell>
          <cell r="C205">
            <v>7</v>
          </cell>
          <cell r="E205">
            <v>19.399999999999999</v>
          </cell>
          <cell r="G205">
            <v>159</v>
          </cell>
          <cell r="I205">
            <v>10.199999999999999</v>
          </cell>
          <cell r="L205">
            <v>2.76</v>
          </cell>
          <cell r="N205">
            <v>8.4</v>
          </cell>
          <cell r="P205">
            <v>23.279999999999998</v>
          </cell>
          <cell r="R205">
            <v>190.8</v>
          </cell>
          <cell r="T205">
            <v>12.239999999999998</v>
          </cell>
        </row>
        <row r="227">
          <cell r="E227" t="str">
            <v>Каша гречневая рассыпчатая</v>
          </cell>
          <cell r="P227" t="str">
            <v>Каша гречневая рассыпчатая</v>
          </cell>
        </row>
        <row r="230">
          <cell r="E230">
            <v>150</v>
          </cell>
          <cell r="P230">
            <v>180</v>
          </cell>
        </row>
        <row r="247">
          <cell r="A247">
            <v>1.9</v>
          </cell>
          <cell r="C247">
            <v>2.9</v>
          </cell>
          <cell r="E247">
            <v>28.5</v>
          </cell>
          <cell r="G247">
            <v>134.19999999999999</v>
          </cell>
          <cell r="I247">
            <v>0</v>
          </cell>
          <cell r="L247">
            <v>2.2799999999999998</v>
          </cell>
          <cell r="N247">
            <v>3.48</v>
          </cell>
          <cell r="P247">
            <v>34.200000000000003</v>
          </cell>
          <cell r="R247">
            <v>161.03999999999996</v>
          </cell>
          <cell r="T247">
            <v>0</v>
          </cell>
        </row>
        <row r="269">
          <cell r="E269" t="str">
            <v>Картофель отварной</v>
          </cell>
          <cell r="P269" t="str">
            <v>Картофель отварной</v>
          </cell>
        </row>
        <row r="272">
          <cell r="E272">
            <v>150</v>
          </cell>
          <cell r="P272">
            <v>180</v>
          </cell>
        </row>
        <row r="289">
          <cell r="A289">
            <v>2.8</v>
          </cell>
          <cell r="C289">
            <v>4.8</v>
          </cell>
          <cell r="E289">
            <v>24.6</v>
          </cell>
          <cell r="G289">
            <v>137.19999999999999</v>
          </cell>
          <cell r="I289">
            <v>15.3</v>
          </cell>
          <cell r="L289">
            <v>3.3599999999999994</v>
          </cell>
          <cell r="N289">
            <v>5.76</v>
          </cell>
          <cell r="P289">
            <v>29.52</v>
          </cell>
          <cell r="R289">
            <v>164.64</v>
          </cell>
          <cell r="T289">
            <v>18.36</v>
          </cell>
        </row>
        <row r="311">
          <cell r="E311" t="str">
            <v>Каша ячневая</v>
          </cell>
          <cell r="P311" t="str">
            <v>Каша ячневая</v>
          </cell>
        </row>
        <row r="314">
          <cell r="E314">
            <v>150</v>
          </cell>
          <cell r="P314">
            <v>180</v>
          </cell>
        </row>
        <row r="331">
          <cell r="A331">
            <v>6.6</v>
          </cell>
          <cell r="C331">
            <v>7.1</v>
          </cell>
          <cell r="E331">
            <v>30.9</v>
          </cell>
          <cell r="G331">
            <v>231</v>
          </cell>
          <cell r="I331">
            <v>0</v>
          </cell>
          <cell r="L331">
            <v>7.92</v>
          </cell>
          <cell r="N331">
            <v>8.52</v>
          </cell>
          <cell r="P331">
            <v>37.08</v>
          </cell>
          <cell r="R331">
            <v>277.2</v>
          </cell>
          <cell r="T331">
            <v>0</v>
          </cell>
        </row>
      </sheetData>
      <sheetData sheetId="5">
        <row r="11">
          <cell r="P11" t="str">
            <v>Чай с сахаром</v>
          </cell>
        </row>
        <row r="14">
          <cell r="P14">
            <v>200</v>
          </cell>
        </row>
        <row r="29">
          <cell r="L29">
            <v>0.15999999999999998</v>
          </cell>
          <cell r="N29">
            <v>0</v>
          </cell>
          <cell r="P29">
            <v>15.440000000000001</v>
          </cell>
          <cell r="R29">
            <v>62.239999999999995</v>
          </cell>
          <cell r="T29">
            <v>2.6666666666666665E-2</v>
          </cell>
        </row>
        <row r="51">
          <cell r="P51" t="str">
            <v>Чай с лимоном</v>
          </cell>
        </row>
        <row r="54">
          <cell r="P54">
            <v>200</v>
          </cell>
        </row>
        <row r="69">
          <cell r="L69">
            <v>0.29333333333333333</v>
          </cell>
          <cell r="N69">
            <v>0</v>
          </cell>
          <cell r="P69">
            <v>15.706666666666669</v>
          </cell>
          <cell r="R69">
            <v>63.6</v>
          </cell>
          <cell r="T69">
            <v>1.1600000000000001</v>
          </cell>
        </row>
        <row r="89">
          <cell r="P89" t="str">
            <v>Какао с молоком</v>
          </cell>
        </row>
        <row r="92">
          <cell r="P92">
            <v>200</v>
          </cell>
        </row>
        <row r="110">
          <cell r="L110">
            <v>1.5</v>
          </cell>
          <cell r="N110">
            <v>0.4</v>
          </cell>
          <cell r="P110">
            <v>17</v>
          </cell>
          <cell r="R110">
            <v>87.6</v>
          </cell>
          <cell r="T110">
            <v>0.66666666666666663</v>
          </cell>
        </row>
        <row r="132">
          <cell r="P132" t="str">
            <v>Кофейный напиток с молоком</v>
          </cell>
        </row>
        <row r="135">
          <cell r="P135">
            <v>200</v>
          </cell>
        </row>
        <row r="153">
          <cell r="L153">
            <v>2.7866666666666666</v>
          </cell>
          <cell r="N153">
            <v>3.9999999999999994E-2</v>
          </cell>
          <cell r="P153">
            <v>19.8</v>
          </cell>
          <cell r="R153">
            <v>90.56</v>
          </cell>
          <cell r="T153">
            <v>1</v>
          </cell>
        </row>
        <row r="175">
          <cell r="P175" t="str">
            <v>Напиток из шиповника</v>
          </cell>
        </row>
        <row r="178">
          <cell r="P178">
            <v>200</v>
          </cell>
        </row>
        <row r="198">
          <cell r="L198">
            <v>0.67999999999999994</v>
          </cell>
          <cell r="N198">
            <v>0</v>
          </cell>
          <cell r="P198">
            <v>23.066666666666666</v>
          </cell>
          <cell r="R198">
            <v>94.933333333333337</v>
          </cell>
          <cell r="T198">
            <v>60</v>
          </cell>
        </row>
        <row r="220">
          <cell r="P220" t="str">
            <v>Сок фруктовый</v>
          </cell>
        </row>
        <row r="223">
          <cell r="P223">
            <v>200</v>
          </cell>
        </row>
        <row r="241">
          <cell r="L241">
            <v>2</v>
          </cell>
          <cell r="N241">
            <v>0.16666666666666666</v>
          </cell>
          <cell r="P241">
            <v>3.7777777777777777</v>
          </cell>
          <cell r="R241">
            <v>24.888888888888889</v>
          </cell>
          <cell r="T241">
            <v>8</v>
          </cell>
        </row>
        <row r="263">
          <cell r="P263" t="str">
            <v>Компот из свежих плодов (яблок)</v>
          </cell>
        </row>
        <row r="266">
          <cell r="P266">
            <v>200</v>
          </cell>
        </row>
        <row r="286">
          <cell r="L286">
            <v>0.48000000000000004</v>
          </cell>
          <cell r="N286">
            <v>0.27999999999999997</v>
          </cell>
          <cell r="P286">
            <v>14</v>
          </cell>
          <cell r="R286">
            <v>60.666666666666664</v>
          </cell>
          <cell r="T286">
            <v>2.5333333333333332</v>
          </cell>
        </row>
        <row r="308">
          <cell r="P308" t="str">
            <v>Компот из смеси сухофруктов</v>
          </cell>
        </row>
        <row r="311">
          <cell r="P311">
            <v>200</v>
          </cell>
        </row>
        <row r="331">
          <cell r="L331">
            <v>0.48000000000000004</v>
          </cell>
          <cell r="N331">
            <v>0</v>
          </cell>
          <cell r="P331">
            <v>27.333333333333332</v>
          </cell>
          <cell r="R331">
            <v>111.73333333333333</v>
          </cell>
          <cell r="T331">
            <v>0.14666666666666667</v>
          </cell>
        </row>
        <row r="353">
          <cell r="P353" t="str">
            <v>Кисель из сока фруктового</v>
          </cell>
        </row>
        <row r="356">
          <cell r="P356">
            <v>200</v>
          </cell>
        </row>
        <row r="375">
          <cell r="L375">
            <v>0.3</v>
          </cell>
          <cell r="N375">
            <v>0</v>
          </cell>
          <cell r="P375">
            <v>9.4</v>
          </cell>
          <cell r="R375">
            <v>36.5</v>
          </cell>
          <cell r="T375">
            <v>2.4</v>
          </cell>
        </row>
        <row r="442">
          <cell r="P442" t="str">
            <v>Чай фруктовый</v>
          </cell>
        </row>
        <row r="445">
          <cell r="P445">
            <v>200</v>
          </cell>
        </row>
        <row r="458">
          <cell r="L458">
            <v>0.55555555555555558</v>
          </cell>
          <cell r="N458">
            <v>0</v>
          </cell>
          <cell r="P458">
            <v>10.333333333333334</v>
          </cell>
          <cell r="R458">
            <v>61.777777777777779</v>
          </cell>
          <cell r="T458">
            <v>4.4444444444444446E-2</v>
          </cell>
        </row>
        <row r="480">
          <cell r="P480" t="str">
            <v xml:space="preserve">Кефир </v>
          </cell>
        </row>
        <row r="483">
          <cell r="P483">
            <v>200</v>
          </cell>
        </row>
        <row r="503">
          <cell r="L503">
            <v>5</v>
          </cell>
          <cell r="N503">
            <v>4.38</v>
          </cell>
          <cell r="P503">
            <v>8.18</v>
          </cell>
          <cell r="R503">
            <v>94.52</v>
          </cell>
          <cell r="T503">
            <v>1.4</v>
          </cell>
        </row>
      </sheetData>
      <sheetData sheetId="6">
        <row r="11">
          <cell r="P11" t="str">
            <v>Фрукты свежие (яблоки)</v>
          </cell>
        </row>
        <row r="14">
          <cell r="E14">
            <v>100</v>
          </cell>
        </row>
        <row r="27">
          <cell r="A27">
            <v>0.4</v>
          </cell>
          <cell r="C27">
            <v>0.4</v>
          </cell>
          <cell r="E27">
            <v>10.4</v>
          </cell>
          <cell r="G27">
            <v>45</v>
          </cell>
          <cell r="I27">
            <v>10</v>
          </cell>
        </row>
        <row r="71">
          <cell r="A71">
            <v>0.5</v>
          </cell>
          <cell r="C71">
            <v>0.06</v>
          </cell>
          <cell r="E71">
            <v>2</v>
          </cell>
          <cell r="G71">
            <v>10.4</v>
          </cell>
          <cell r="I71">
            <v>3</v>
          </cell>
          <cell r="L71">
            <v>0.83333333333333337</v>
          </cell>
          <cell r="N71">
            <v>0.1</v>
          </cell>
          <cell r="P71">
            <v>3.3333333333333335</v>
          </cell>
          <cell r="R71">
            <v>17.333333333333332</v>
          </cell>
          <cell r="T71">
            <v>5</v>
          </cell>
        </row>
        <row r="96">
          <cell r="E96">
            <v>60</v>
          </cell>
          <cell r="P96">
            <v>100</v>
          </cell>
        </row>
        <row r="135">
          <cell r="E135" t="str">
            <v>Салат из белокочанной капусты с морковью</v>
          </cell>
          <cell r="P135" t="str">
            <v>Салат из белокочанной капусты с морковью</v>
          </cell>
        </row>
        <row r="138">
          <cell r="E138">
            <v>60</v>
          </cell>
          <cell r="P138">
            <v>100</v>
          </cell>
        </row>
        <row r="156">
          <cell r="A156">
            <v>0.9</v>
          </cell>
          <cell r="C156">
            <v>4.4000000000000004</v>
          </cell>
          <cell r="E156">
            <v>5.7</v>
          </cell>
          <cell r="G156">
            <v>67.2</v>
          </cell>
          <cell r="I156">
            <v>9.1999999999999993</v>
          </cell>
          <cell r="L156">
            <v>1.5</v>
          </cell>
          <cell r="N156">
            <v>7.3333333333333339</v>
          </cell>
          <cell r="P156">
            <v>9.5</v>
          </cell>
          <cell r="R156">
            <v>112</v>
          </cell>
          <cell r="T156">
            <v>15.333333333333332</v>
          </cell>
        </row>
        <row r="219">
          <cell r="E219" t="str">
            <v>Салат из свежих огурцов</v>
          </cell>
        </row>
        <row r="222">
          <cell r="E222">
            <v>60</v>
          </cell>
          <cell r="P222">
            <v>100</v>
          </cell>
        </row>
        <row r="240">
          <cell r="A240">
            <v>0.5</v>
          </cell>
          <cell r="C240">
            <v>4.4000000000000004</v>
          </cell>
          <cell r="E240">
            <v>1.4</v>
          </cell>
          <cell r="G240">
            <v>56.3</v>
          </cell>
          <cell r="I240">
            <v>0.5</v>
          </cell>
          <cell r="L240">
            <v>0.83333333333333337</v>
          </cell>
          <cell r="N240">
            <v>7.3333333333333339</v>
          </cell>
          <cell r="P240">
            <v>2.3333333333333335</v>
          </cell>
          <cell r="R240">
            <v>93.833333333333329</v>
          </cell>
          <cell r="T240">
            <v>0.83333333333333337</v>
          </cell>
        </row>
        <row r="303">
          <cell r="E303" t="str">
            <v>Салат из моркови</v>
          </cell>
          <cell r="P303" t="str">
            <v>Салат из моркови</v>
          </cell>
        </row>
        <row r="306">
          <cell r="E306">
            <v>60</v>
          </cell>
          <cell r="P306">
            <v>100</v>
          </cell>
        </row>
        <row r="324">
          <cell r="A324">
            <v>0.6</v>
          </cell>
          <cell r="C324">
            <v>4.4000000000000004</v>
          </cell>
          <cell r="E324">
            <v>5.4</v>
          </cell>
          <cell r="G324">
            <v>73.5</v>
          </cell>
          <cell r="I324">
            <v>1.1000000000000001</v>
          </cell>
          <cell r="L324">
            <v>1</v>
          </cell>
          <cell r="N324">
            <v>7.3333333333333339</v>
          </cell>
          <cell r="P324">
            <v>9</v>
          </cell>
          <cell r="R324">
            <v>122.5</v>
          </cell>
          <cell r="T324">
            <v>1.8333333333333335</v>
          </cell>
        </row>
        <row r="348">
          <cell r="E348">
            <v>60</v>
          </cell>
          <cell r="P348">
            <v>100</v>
          </cell>
        </row>
        <row r="387">
          <cell r="E387" t="str">
            <v>Икра кабачковая консервированная</v>
          </cell>
          <cell r="AA387" t="str">
            <v>Икра кабачковая консервированная</v>
          </cell>
        </row>
        <row r="390">
          <cell r="E390">
            <v>60</v>
          </cell>
          <cell r="P390">
            <v>100</v>
          </cell>
        </row>
        <row r="408">
          <cell r="A408">
            <v>0.8</v>
          </cell>
          <cell r="C408">
            <v>4.2</v>
          </cell>
          <cell r="E408">
            <v>4.4000000000000004</v>
          </cell>
          <cell r="G408">
            <v>58.2</v>
          </cell>
          <cell r="I408">
            <v>1.4</v>
          </cell>
          <cell r="L408">
            <v>1.3333333333333333</v>
          </cell>
          <cell r="N408">
            <v>7</v>
          </cell>
          <cell r="P408">
            <v>7.3333333333333339</v>
          </cell>
          <cell r="R408">
            <v>97</v>
          </cell>
          <cell r="T408">
            <v>2.3333333333333335</v>
          </cell>
        </row>
        <row r="473">
          <cell r="E473" t="str">
            <v>Салат витаминный</v>
          </cell>
          <cell r="P473" t="str">
            <v>Салат витаминный</v>
          </cell>
        </row>
        <row r="494">
          <cell r="A494">
            <v>0.66</v>
          </cell>
          <cell r="C494">
            <v>4.4000000000000004</v>
          </cell>
          <cell r="E494">
            <v>6.36</v>
          </cell>
          <cell r="G494">
            <v>69.12</v>
          </cell>
          <cell r="I494">
            <v>3.42</v>
          </cell>
          <cell r="L494">
            <v>1.1000000000000001</v>
          </cell>
          <cell r="N494">
            <v>9.1</v>
          </cell>
          <cell r="P494">
            <v>10.6</v>
          </cell>
          <cell r="R494">
            <v>115.2</v>
          </cell>
          <cell r="T494">
            <v>5.7</v>
          </cell>
        </row>
        <row r="517">
          <cell r="E517" t="str">
            <v>Салат из свеклы с солеными огурцами</v>
          </cell>
          <cell r="P517" t="str">
            <v>Салат из свеклы с солеными огурцами</v>
          </cell>
        </row>
        <row r="520">
          <cell r="E520">
            <v>60</v>
          </cell>
          <cell r="P520">
            <v>100</v>
          </cell>
        </row>
        <row r="538">
          <cell r="A538">
            <v>0.72</v>
          </cell>
          <cell r="C538">
            <v>4.4000000000000004</v>
          </cell>
          <cell r="E538">
            <v>2.82</v>
          </cell>
          <cell r="G538">
            <v>63.09</v>
          </cell>
          <cell r="I538">
            <v>2.7</v>
          </cell>
          <cell r="L538">
            <v>1.2</v>
          </cell>
          <cell r="N538">
            <v>9.1</v>
          </cell>
          <cell r="P538">
            <v>4.7</v>
          </cell>
          <cell r="R538">
            <v>105.15</v>
          </cell>
          <cell r="T538">
            <v>4.5</v>
          </cell>
        </row>
      </sheetData>
      <sheetData sheetId="7">
        <row r="11">
          <cell r="E11" t="str">
            <v>Хлеб ржано-пшеничный</v>
          </cell>
          <cell r="AA11" t="str">
            <v>Хлеб ржано-пшеничный</v>
          </cell>
          <cell r="AL11" t="str">
            <v>Хлеб ржано-пшеничный</v>
          </cell>
        </row>
        <row r="13">
          <cell r="E13">
            <v>20</v>
          </cell>
          <cell r="P13">
            <v>35</v>
          </cell>
          <cell r="AA13">
            <v>30</v>
          </cell>
          <cell r="AL13">
            <v>40</v>
          </cell>
        </row>
        <row r="31">
          <cell r="A31">
            <v>1</v>
          </cell>
          <cell r="C31">
            <v>0.7</v>
          </cell>
          <cell r="E31">
            <v>6.7</v>
          </cell>
          <cell r="G31">
            <v>35</v>
          </cell>
          <cell r="L31">
            <v>1.75</v>
          </cell>
          <cell r="N31">
            <v>1.2250000000000001</v>
          </cell>
          <cell r="P31">
            <v>11.725</v>
          </cell>
          <cell r="R31">
            <v>61.25</v>
          </cell>
          <cell r="T31">
            <v>0</v>
          </cell>
          <cell r="W31">
            <v>1.5</v>
          </cell>
          <cell r="Y31">
            <v>1.05</v>
          </cell>
          <cell r="AA31">
            <v>10.050000000000001</v>
          </cell>
          <cell r="AC31">
            <v>52.5</v>
          </cell>
          <cell r="AE31">
            <v>0</v>
          </cell>
          <cell r="AH31">
            <v>2</v>
          </cell>
          <cell r="AJ31">
            <v>1.4</v>
          </cell>
          <cell r="AL31">
            <v>13.4</v>
          </cell>
          <cell r="AN31">
            <v>70</v>
          </cell>
          <cell r="AP31">
            <v>0</v>
          </cell>
        </row>
        <row r="52">
          <cell r="E52" t="str">
            <v>Хлеб пшеничный</v>
          </cell>
          <cell r="AA52" t="str">
            <v>Хлеб пшеничный</v>
          </cell>
          <cell r="AL52" t="str">
            <v>Хлеб пшеничный</v>
          </cell>
        </row>
        <row r="54">
          <cell r="E54">
            <v>35</v>
          </cell>
          <cell r="AA54">
            <v>45</v>
          </cell>
          <cell r="AL54">
            <v>50</v>
          </cell>
          <cell r="AW54">
            <v>55</v>
          </cell>
        </row>
        <row r="72">
          <cell r="A72">
            <v>0.3</v>
          </cell>
          <cell r="C72">
            <v>0.04</v>
          </cell>
          <cell r="E72">
            <v>17</v>
          </cell>
          <cell r="G72">
            <v>73</v>
          </cell>
          <cell r="I72">
            <v>0</v>
          </cell>
          <cell r="W72">
            <v>0.38571428571428573</v>
          </cell>
          <cell r="Y72">
            <v>5.1428571428571428E-2</v>
          </cell>
          <cell r="AA72">
            <v>21.857142857142858</v>
          </cell>
          <cell r="AC72">
            <v>93.857142857142861</v>
          </cell>
          <cell r="AE72">
            <v>0</v>
          </cell>
          <cell r="AH72">
            <v>0.42857142857142855</v>
          </cell>
          <cell r="AJ72">
            <v>5.7142857142857141E-2</v>
          </cell>
          <cell r="AL72">
            <v>24.285714285714285</v>
          </cell>
          <cell r="AN72">
            <v>104.28571428571429</v>
          </cell>
          <cell r="AP72">
            <v>0</v>
          </cell>
          <cell r="AS72">
            <v>0.47142857142857142</v>
          </cell>
          <cell r="AU72">
            <v>6.2857142857142861E-2</v>
          </cell>
          <cell r="AW72">
            <v>26.714285714285715</v>
          </cell>
          <cell r="AY72">
            <v>114.71428571428571</v>
          </cell>
          <cell r="BA72">
            <v>0</v>
          </cell>
        </row>
        <row r="94">
          <cell r="E94" t="str">
            <v>Пирог Южный</v>
          </cell>
          <cell r="P94" t="str">
            <v>Пирог Южный</v>
          </cell>
        </row>
        <row r="97">
          <cell r="E97">
            <v>100</v>
          </cell>
          <cell r="P97">
            <v>150</v>
          </cell>
        </row>
        <row r="117">
          <cell r="A117">
            <v>2.8</v>
          </cell>
          <cell r="C117">
            <v>2.8</v>
          </cell>
          <cell r="E117">
            <v>29.3</v>
          </cell>
          <cell r="G117">
            <v>185.5</v>
          </cell>
          <cell r="I117">
            <v>2.5</v>
          </cell>
          <cell r="L117">
            <v>4.2</v>
          </cell>
          <cell r="N117">
            <v>4.2</v>
          </cell>
          <cell r="P117">
            <v>43.95</v>
          </cell>
          <cell r="R117">
            <v>278.25</v>
          </cell>
          <cell r="T117">
            <v>3.75</v>
          </cell>
        </row>
        <row r="139">
          <cell r="E139" t="str">
            <v>Шарлотка школьная</v>
          </cell>
          <cell r="P139" t="str">
            <v>Шарлотка школьная</v>
          </cell>
        </row>
        <row r="142">
          <cell r="E142">
            <v>100</v>
          </cell>
          <cell r="P142">
            <v>150</v>
          </cell>
        </row>
        <row r="158">
          <cell r="A158">
            <v>2.9</v>
          </cell>
          <cell r="C158">
            <v>3.8</v>
          </cell>
          <cell r="E158">
            <v>25.7</v>
          </cell>
          <cell r="G158">
            <v>168.2</v>
          </cell>
          <cell r="I158">
            <v>3.4</v>
          </cell>
          <cell r="L158">
            <v>4.3499999999999996</v>
          </cell>
          <cell r="N158">
            <v>5.7</v>
          </cell>
          <cell r="P158">
            <v>38.549999999999997</v>
          </cell>
          <cell r="R158">
            <v>252.3</v>
          </cell>
          <cell r="T158">
            <v>5.0999999999999996</v>
          </cell>
        </row>
        <row r="180">
          <cell r="E180" t="str">
            <v>Сыр порционный</v>
          </cell>
          <cell r="P180" t="str">
            <v>Сыр порционный</v>
          </cell>
        </row>
        <row r="183">
          <cell r="E183">
            <v>30</v>
          </cell>
          <cell r="P183">
            <v>40</v>
          </cell>
          <cell r="AA183">
            <v>50</v>
          </cell>
        </row>
        <row r="201">
          <cell r="A201">
            <v>5.7</v>
          </cell>
          <cell r="C201">
            <v>7.5</v>
          </cell>
          <cell r="E201">
            <v>0.06</v>
          </cell>
          <cell r="G201">
            <v>90.974999999999994</v>
          </cell>
          <cell r="I201">
            <v>0.15</v>
          </cell>
          <cell r="L201">
            <v>7.6</v>
          </cell>
          <cell r="N201">
            <v>10</v>
          </cell>
          <cell r="P201">
            <v>0.08</v>
          </cell>
          <cell r="R201">
            <v>121.3</v>
          </cell>
          <cell r="T201">
            <v>0.2</v>
          </cell>
          <cell r="W201">
            <v>9.5</v>
          </cell>
          <cell r="Y201">
            <v>12.5</v>
          </cell>
          <cell r="AA201">
            <v>0.1</v>
          </cell>
          <cell r="AC201">
            <v>151.625</v>
          </cell>
          <cell r="AE201">
            <v>0.25</v>
          </cell>
        </row>
        <row r="223">
          <cell r="E223" t="str">
            <v>Кондитерское изделие (печенье сахарное)</v>
          </cell>
        </row>
        <row r="226">
          <cell r="E226">
            <v>25</v>
          </cell>
          <cell r="P226">
            <v>50</v>
          </cell>
        </row>
        <row r="244">
          <cell r="A244">
            <v>1.6</v>
          </cell>
          <cell r="C244">
            <v>2</v>
          </cell>
          <cell r="E244">
            <v>11</v>
          </cell>
          <cell r="G244">
            <v>68.3</v>
          </cell>
          <cell r="I244">
            <v>0</v>
          </cell>
          <cell r="L244">
            <v>3.2</v>
          </cell>
          <cell r="N244">
            <v>4</v>
          </cell>
          <cell r="P244">
            <v>22</v>
          </cell>
          <cell r="R244">
            <v>136.6</v>
          </cell>
          <cell r="T244">
            <v>0</v>
          </cell>
        </row>
        <row r="267">
          <cell r="E267" t="str">
            <v xml:space="preserve">Оладьи </v>
          </cell>
          <cell r="P267" t="str">
            <v xml:space="preserve">Оладьи </v>
          </cell>
        </row>
        <row r="270">
          <cell r="E270">
            <v>100</v>
          </cell>
          <cell r="P270">
            <v>150</v>
          </cell>
        </row>
        <row r="288">
          <cell r="A288">
            <v>7.3</v>
          </cell>
          <cell r="C288">
            <v>8.1999999999999993</v>
          </cell>
          <cell r="E288">
            <v>28.5</v>
          </cell>
          <cell r="G288">
            <v>201.3</v>
          </cell>
          <cell r="I288">
            <v>0.1</v>
          </cell>
          <cell r="L288">
            <v>10.95</v>
          </cell>
          <cell r="N288">
            <v>12.3</v>
          </cell>
          <cell r="P288">
            <v>42.75</v>
          </cell>
          <cell r="R288">
            <v>301.95</v>
          </cell>
          <cell r="T288">
            <v>0.15</v>
          </cell>
        </row>
        <row r="310">
          <cell r="E310" t="str">
            <v xml:space="preserve">Сдоба </v>
          </cell>
        </row>
        <row r="313">
          <cell r="E313">
            <v>80</v>
          </cell>
        </row>
        <row r="333">
          <cell r="A333">
            <v>6.5</v>
          </cell>
          <cell r="C333">
            <v>5.3</v>
          </cell>
          <cell r="E333">
            <v>33.200000000000003</v>
          </cell>
          <cell r="G333">
            <v>136.30000000000001</v>
          </cell>
          <cell r="I333">
            <v>0</v>
          </cell>
        </row>
        <row r="372">
          <cell r="A372">
            <v>0.5</v>
          </cell>
          <cell r="C372">
            <v>1.2</v>
          </cell>
          <cell r="E372">
            <v>13.6</v>
          </cell>
          <cell r="G372">
            <v>117</v>
          </cell>
        </row>
      </sheetData>
      <sheetData sheetId="8">
        <row r="55">
          <cell r="E55" t="str">
            <v>Молоко сгущенное</v>
          </cell>
        </row>
        <row r="58">
          <cell r="E58">
            <v>30</v>
          </cell>
        </row>
        <row r="77">
          <cell r="A77">
            <v>2.1</v>
          </cell>
          <cell r="C77">
            <v>2.5</v>
          </cell>
          <cell r="E77">
            <v>16.600000000000001</v>
          </cell>
          <cell r="G77">
            <v>96</v>
          </cell>
          <cell r="I77">
            <v>0.3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I421"/>
  <sheetViews>
    <sheetView tabSelected="1" view="pageLayout" zoomScaleSheetLayoutView="85" workbookViewId="0">
      <selection activeCell="C363" sqref="C363:C364"/>
    </sheetView>
  </sheetViews>
  <sheetFormatPr defaultColWidth="13.7109375" defaultRowHeight="15" x14ac:dyDescent="0.25"/>
  <cols>
    <col min="1" max="1" width="7.42578125" style="68" customWidth="1"/>
    <col min="2" max="2" width="38" style="2" customWidth="1"/>
    <col min="3" max="3" width="6.28515625" style="96" customWidth="1"/>
    <col min="4" max="6" width="4.140625" style="63" customWidth="1"/>
    <col min="7" max="7" width="4.7109375" style="63" customWidth="1"/>
    <col min="8" max="18" width="4.140625" style="63" customWidth="1"/>
    <col min="19" max="19" width="3.85546875" style="63" customWidth="1"/>
    <col min="20" max="20" width="4.140625" style="63" customWidth="1"/>
    <col min="21" max="21" width="7.42578125" style="2" customWidth="1"/>
    <col min="22" max="22" width="38" style="2" customWidth="1"/>
    <col min="23" max="23" width="6.28515625" style="3" customWidth="1"/>
    <col min="24" max="26" width="4.140625" style="2" customWidth="1"/>
    <col min="27" max="27" width="4.5703125" style="2" customWidth="1"/>
    <col min="28" max="39" width="4.140625" style="63" customWidth="1"/>
    <col min="40" max="40" width="4.140625" style="2" customWidth="1"/>
    <col min="41" max="41" width="7.42578125" style="2" customWidth="1"/>
    <col min="42" max="42" width="38" style="2" customWidth="1"/>
    <col min="43" max="43" width="6.28515625" style="3" customWidth="1"/>
    <col min="44" max="46" width="4.140625" style="2" customWidth="1"/>
    <col min="47" max="47" width="4.7109375" style="2" customWidth="1"/>
    <col min="48" max="58" width="4.140625" style="63" customWidth="1"/>
    <col min="59" max="59" width="3.7109375" style="63" customWidth="1"/>
    <col min="60" max="60" width="4.140625" style="2" customWidth="1"/>
    <col min="61" max="16384" width="13.7109375" style="1"/>
  </cols>
  <sheetData>
    <row r="1" spans="1:61" x14ac:dyDescent="0.25">
      <c r="A1" s="167" t="s">
        <v>120</v>
      </c>
      <c r="B1" s="167"/>
      <c r="C1" s="95"/>
      <c r="D1" s="129"/>
      <c r="E1" s="129"/>
      <c r="F1" s="130"/>
      <c r="G1" s="130"/>
      <c r="H1" s="130"/>
      <c r="I1" s="130"/>
      <c r="J1" s="23" t="s">
        <v>119</v>
      </c>
      <c r="K1" s="23"/>
      <c r="L1" s="23"/>
      <c r="M1" s="23"/>
      <c r="N1" s="23"/>
      <c r="O1" s="23"/>
      <c r="P1" s="23"/>
      <c r="Q1" s="23"/>
      <c r="R1" s="23"/>
      <c r="S1" s="23"/>
      <c r="T1" s="62"/>
      <c r="U1" s="167" t="s">
        <v>120</v>
      </c>
      <c r="V1" s="167"/>
      <c r="W1" s="23"/>
      <c r="X1" s="131"/>
      <c r="Y1" s="131"/>
      <c r="Z1" s="133"/>
      <c r="AA1" s="133"/>
      <c r="AB1" s="130"/>
      <c r="AC1" s="130"/>
      <c r="AD1" s="23" t="s">
        <v>119</v>
      </c>
      <c r="AE1" s="23"/>
      <c r="AF1" s="23"/>
      <c r="AG1" s="23"/>
      <c r="AH1" s="23"/>
      <c r="AI1" s="23"/>
      <c r="AJ1" s="23"/>
      <c r="AK1" s="23"/>
      <c r="AL1" s="23"/>
      <c r="AM1" s="23"/>
      <c r="AN1" s="62"/>
      <c r="AO1" s="167" t="s">
        <v>120</v>
      </c>
      <c r="AP1" s="167"/>
      <c r="AQ1" s="23"/>
      <c r="AR1" s="131"/>
      <c r="AS1" s="131"/>
      <c r="AT1" s="133"/>
      <c r="AU1" s="133"/>
      <c r="AV1" s="130"/>
      <c r="AW1" s="130"/>
      <c r="AX1" s="23" t="s">
        <v>119</v>
      </c>
      <c r="AY1" s="23"/>
      <c r="AZ1" s="23"/>
      <c r="BA1" s="23"/>
      <c r="BB1" s="23"/>
      <c r="BC1" s="23"/>
      <c r="BD1" s="23"/>
      <c r="BE1" s="23"/>
      <c r="BF1" s="23"/>
      <c r="BG1" s="23"/>
      <c r="BH1" s="62"/>
      <c r="BI1" s="24"/>
    </row>
    <row r="2" spans="1:61" x14ac:dyDescent="0.25">
      <c r="A2" s="167" t="s">
        <v>117</v>
      </c>
      <c r="B2" s="167"/>
      <c r="C2" s="95" t="s">
        <v>118</v>
      </c>
      <c r="D2" s="129"/>
      <c r="E2" s="129"/>
      <c r="F2" s="129"/>
      <c r="G2" s="129"/>
      <c r="H2" s="129"/>
      <c r="I2" s="129"/>
      <c r="J2" s="23" t="s">
        <v>117</v>
      </c>
      <c r="K2" s="23"/>
      <c r="L2" s="23"/>
      <c r="M2" s="23"/>
      <c r="N2" s="23"/>
      <c r="O2" s="23"/>
      <c r="P2" s="23"/>
      <c r="Q2" s="23"/>
      <c r="R2" s="23"/>
      <c r="S2" s="23"/>
      <c r="T2" s="62"/>
      <c r="U2" s="167" t="s">
        <v>117</v>
      </c>
      <c r="V2" s="167"/>
      <c r="W2" s="23" t="s">
        <v>118</v>
      </c>
      <c r="X2" s="131"/>
      <c r="Y2" s="131"/>
      <c r="Z2" s="131"/>
      <c r="AA2" s="131"/>
      <c r="AB2" s="131"/>
      <c r="AC2" s="131"/>
      <c r="AD2" s="23" t="s">
        <v>117</v>
      </c>
      <c r="AE2" s="23"/>
      <c r="AF2" s="23"/>
      <c r="AG2" s="23"/>
      <c r="AH2" s="23"/>
      <c r="AI2" s="23"/>
      <c r="AJ2" s="23"/>
      <c r="AK2" s="23"/>
      <c r="AL2" s="23"/>
      <c r="AM2" s="23"/>
      <c r="AN2" s="62"/>
      <c r="AO2" s="167" t="s">
        <v>117</v>
      </c>
      <c r="AP2" s="167"/>
      <c r="AQ2" s="23" t="s">
        <v>118</v>
      </c>
      <c r="AR2" s="131"/>
      <c r="AS2" s="131"/>
      <c r="AT2" s="131"/>
      <c r="AU2" s="131"/>
      <c r="AV2" s="131"/>
      <c r="AW2" s="131"/>
      <c r="AX2" s="23" t="s">
        <v>117</v>
      </c>
      <c r="AY2" s="23"/>
      <c r="AZ2" s="23"/>
      <c r="BA2" s="23"/>
      <c r="BB2" s="23"/>
      <c r="BC2" s="23"/>
      <c r="BD2" s="23"/>
      <c r="BE2" s="23"/>
      <c r="BF2" s="23"/>
      <c r="BG2" s="23"/>
      <c r="BH2" s="62"/>
      <c r="BI2" s="23"/>
    </row>
    <row r="3" spans="1:61" x14ac:dyDescent="0.25">
      <c r="A3" s="167" t="s">
        <v>115</v>
      </c>
      <c r="B3" s="167"/>
      <c r="C3" s="95"/>
      <c r="D3" s="129"/>
      <c r="E3" s="129"/>
      <c r="F3" s="129"/>
      <c r="G3" s="129"/>
      <c r="H3" s="129"/>
      <c r="I3" s="129"/>
      <c r="J3" s="173" t="s">
        <v>116</v>
      </c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67" t="s">
        <v>115</v>
      </c>
      <c r="V3" s="167"/>
      <c r="W3" s="23"/>
      <c r="X3" s="131"/>
      <c r="Y3" s="131"/>
      <c r="Z3" s="131"/>
      <c r="AA3" s="131"/>
      <c r="AB3" s="131"/>
      <c r="AC3" s="131"/>
      <c r="AD3" s="173" t="s">
        <v>116</v>
      </c>
      <c r="AE3" s="173"/>
      <c r="AF3" s="173"/>
      <c r="AG3" s="173"/>
      <c r="AH3" s="173"/>
      <c r="AI3" s="173"/>
      <c r="AJ3" s="173"/>
      <c r="AK3" s="173"/>
      <c r="AL3" s="173"/>
      <c r="AM3" s="173"/>
      <c r="AN3" s="173"/>
      <c r="AO3" s="167" t="s">
        <v>115</v>
      </c>
      <c r="AP3" s="167"/>
      <c r="AQ3" s="23"/>
      <c r="AR3" s="131"/>
      <c r="AS3" s="131"/>
      <c r="AT3" s="131"/>
      <c r="AU3" s="131"/>
      <c r="AV3" s="131"/>
      <c r="AW3" s="131"/>
      <c r="AX3" s="173" t="s">
        <v>116</v>
      </c>
      <c r="AY3" s="173"/>
      <c r="AZ3" s="173"/>
      <c r="BA3" s="173"/>
      <c r="BB3" s="173"/>
      <c r="BC3" s="173"/>
      <c r="BD3" s="173"/>
      <c r="BE3" s="173"/>
      <c r="BF3" s="173"/>
      <c r="BG3" s="173"/>
      <c r="BH3" s="173"/>
      <c r="BI3" s="23"/>
    </row>
    <row r="4" spans="1:61" x14ac:dyDescent="0.25">
      <c r="A4" s="167" t="s">
        <v>115</v>
      </c>
      <c r="B4" s="167"/>
      <c r="C4" s="95"/>
      <c r="D4" s="129"/>
      <c r="E4" s="129"/>
      <c r="F4" s="129"/>
      <c r="G4" s="129"/>
      <c r="H4" s="129"/>
      <c r="I4" s="129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67" t="s">
        <v>115</v>
      </c>
      <c r="V4" s="167"/>
      <c r="W4" s="23"/>
      <c r="X4" s="131"/>
      <c r="Y4" s="131"/>
      <c r="Z4" s="131"/>
      <c r="AA4" s="131"/>
      <c r="AB4" s="131"/>
      <c r="AC4" s="131"/>
      <c r="AD4" s="172"/>
      <c r="AE4" s="172"/>
      <c r="AF4" s="172"/>
      <c r="AG4" s="172"/>
      <c r="AH4" s="172"/>
      <c r="AI4" s="172"/>
      <c r="AJ4" s="172"/>
      <c r="AK4" s="172"/>
      <c r="AL4" s="172"/>
      <c r="AM4" s="172"/>
      <c r="AN4" s="172"/>
      <c r="AO4" s="167" t="s">
        <v>115</v>
      </c>
      <c r="AP4" s="167"/>
      <c r="AQ4" s="23"/>
      <c r="AR4" s="131"/>
      <c r="AS4" s="131"/>
      <c r="AT4" s="131"/>
      <c r="AU4" s="131"/>
      <c r="AV4" s="131"/>
      <c r="AW4" s="131"/>
      <c r="AX4" s="172"/>
      <c r="AY4" s="172"/>
      <c r="AZ4" s="172"/>
      <c r="BA4" s="172"/>
      <c r="BB4" s="172"/>
      <c r="BC4" s="172"/>
      <c r="BD4" s="172"/>
      <c r="BE4" s="172"/>
      <c r="BF4" s="172"/>
      <c r="BG4" s="172"/>
      <c r="BH4" s="172"/>
      <c r="BI4" s="23"/>
    </row>
    <row r="5" spans="1:61" x14ac:dyDescent="0.25">
      <c r="A5" s="167" t="s">
        <v>115</v>
      </c>
      <c r="B5" s="167"/>
      <c r="C5" s="95"/>
      <c r="D5" s="129"/>
      <c r="E5" s="129"/>
      <c r="F5" s="129"/>
      <c r="G5" s="129"/>
      <c r="H5" s="129"/>
      <c r="I5" s="129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67" t="s">
        <v>115</v>
      </c>
      <c r="V5" s="167"/>
      <c r="W5" s="23"/>
      <c r="X5" s="131"/>
      <c r="Y5" s="131"/>
      <c r="Z5" s="131"/>
      <c r="AA5" s="131"/>
      <c r="AB5" s="131"/>
      <c r="AC5" s="131"/>
      <c r="AD5" s="172"/>
      <c r="AE5" s="172"/>
      <c r="AF5" s="172"/>
      <c r="AG5" s="172"/>
      <c r="AH5" s="172"/>
      <c r="AI5" s="172"/>
      <c r="AJ5" s="172"/>
      <c r="AK5" s="172"/>
      <c r="AL5" s="172"/>
      <c r="AM5" s="172"/>
      <c r="AN5" s="172"/>
      <c r="AO5" s="167" t="s">
        <v>115</v>
      </c>
      <c r="AP5" s="167"/>
      <c r="AQ5" s="23"/>
      <c r="AR5" s="131"/>
      <c r="AS5" s="131"/>
      <c r="AT5" s="131"/>
      <c r="AU5" s="131"/>
      <c r="AV5" s="131"/>
      <c r="AW5" s="131"/>
      <c r="AX5" s="172"/>
      <c r="AY5" s="172"/>
      <c r="AZ5" s="172"/>
      <c r="BA5" s="172"/>
      <c r="BB5" s="172"/>
      <c r="BC5" s="172"/>
      <c r="BD5" s="172"/>
      <c r="BE5" s="172"/>
      <c r="BF5" s="172"/>
      <c r="BG5" s="172"/>
      <c r="BH5" s="172"/>
      <c r="BI5" s="23"/>
    </row>
    <row r="6" spans="1:61" x14ac:dyDescent="0.25">
      <c r="A6" s="167" t="s">
        <v>115</v>
      </c>
      <c r="B6" s="167"/>
      <c r="C6" s="95"/>
      <c r="D6" s="129"/>
      <c r="E6" s="129"/>
      <c r="F6" s="129"/>
      <c r="G6" s="129"/>
      <c r="H6" s="129"/>
      <c r="I6" s="129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67" t="s">
        <v>115</v>
      </c>
      <c r="V6" s="167"/>
      <c r="W6" s="23"/>
      <c r="X6" s="131"/>
      <c r="Y6" s="131"/>
      <c r="Z6" s="131"/>
      <c r="AA6" s="131"/>
      <c r="AB6" s="131"/>
      <c r="AC6" s="131"/>
      <c r="AD6" s="172"/>
      <c r="AE6" s="172"/>
      <c r="AF6" s="172"/>
      <c r="AG6" s="172"/>
      <c r="AH6" s="172"/>
      <c r="AI6" s="172"/>
      <c r="AJ6" s="172"/>
      <c r="AK6" s="172"/>
      <c r="AL6" s="172"/>
      <c r="AM6" s="172"/>
      <c r="AN6" s="172"/>
      <c r="AO6" s="167" t="s">
        <v>115</v>
      </c>
      <c r="AP6" s="167"/>
      <c r="AQ6" s="23"/>
      <c r="AR6" s="131"/>
      <c r="AS6" s="131"/>
      <c r="AT6" s="131"/>
      <c r="AU6" s="131"/>
      <c r="AV6" s="131"/>
      <c r="AW6" s="131"/>
      <c r="AX6" s="172"/>
      <c r="AY6" s="172"/>
      <c r="AZ6" s="172"/>
      <c r="BA6" s="172"/>
      <c r="BB6" s="172"/>
      <c r="BC6" s="172"/>
      <c r="BD6" s="172"/>
      <c r="BE6" s="172"/>
      <c r="BF6" s="172"/>
      <c r="BG6" s="172"/>
      <c r="BH6" s="172"/>
      <c r="BI6" s="23"/>
    </row>
    <row r="7" spans="1:61" x14ac:dyDescent="0.25">
      <c r="A7" s="167" t="s">
        <v>115</v>
      </c>
      <c r="B7" s="167"/>
      <c r="C7" s="95"/>
      <c r="D7" s="129"/>
      <c r="E7" s="129"/>
      <c r="F7" s="129"/>
      <c r="G7" s="129"/>
      <c r="H7" s="129"/>
      <c r="I7" s="129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67" t="s">
        <v>115</v>
      </c>
      <c r="V7" s="167"/>
      <c r="W7" s="23"/>
      <c r="X7" s="131"/>
      <c r="Y7" s="131"/>
      <c r="Z7" s="131"/>
      <c r="AA7" s="131"/>
      <c r="AB7" s="131"/>
      <c r="AC7" s="131"/>
      <c r="AD7" s="172"/>
      <c r="AE7" s="172"/>
      <c r="AF7" s="172"/>
      <c r="AG7" s="172"/>
      <c r="AH7" s="172"/>
      <c r="AI7" s="172"/>
      <c r="AJ7" s="172"/>
      <c r="AK7" s="172"/>
      <c r="AL7" s="172"/>
      <c r="AM7" s="172"/>
      <c r="AN7" s="172"/>
      <c r="AO7" s="167" t="s">
        <v>115</v>
      </c>
      <c r="AP7" s="167"/>
      <c r="AQ7" s="23"/>
      <c r="AR7" s="131"/>
      <c r="AS7" s="131"/>
      <c r="AT7" s="131"/>
      <c r="AU7" s="131"/>
      <c r="AV7" s="131"/>
      <c r="AW7" s="131"/>
      <c r="AX7" s="172"/>
      <c r="AY7" s="172"/>
      <c r="AZ7" s="172"/>
      <c r="BA7" s="172"/>
      <c r="BB7" s="172"/>
      <c r="BC7" s="172"/>
      <c r="BD7" s="172"/>
      <c r="BE7" s="172"/>
      <c r="BF7" s="172"/>
      <c r="BG7" s="172"/>
      <c r="BH7" s="172"/>
      <c r="BI7" s="23"/>
    </row>
    <row r="8" spans="1:61" x14ac:dyDescent="0.25">
      <c r="A8" s="167" t="s">
        <v>114</v>
      </c>
      <c r="B8" s="167"/>
      <c r="C8" s="95"/>
      <c r="D8" s="129"/>
      <c r="E8" s="129"/>
      <c r="F8" s="129"/>
      <c r="G8" s="129"/>
      <c r="H8" s="129"/>
      <c r="I8" s="129"/>
      <c r="J8" s="23" t="s">
        <v>114</v>
      </c>
      <c r="K8" s="23"/>
      <c r="L8" s="23"/>
      <c r="M8" s="23"/>
      <c r="N8" s="23"/>
      <c r="O8" s="23"/>
      <c r="P8" s="23"/>
      <c r="Q8" s="23"/>
      <c r="R8" s="23"/>
      <c r="S8" s="23"/>
      <c r="T8" s="62"/>
      <c r="U8" s="167" t="s">
        <v>114</v>
      </c>
      <c r="V8" s="167"/>
      <c r="W8" s="23"/>
      <c r="X8" s="131"/>
      <c r="Y8" s="131"/>
      <c r="Z8" s="131"/>
      <c r="AA8" s="131"/>
      <c r="AB8" s="131"/>
      <c r="AC8" s="131"/>
      <c r="AD8" s="23" t="s">
        <v>114</v>
      </c>
      <c r="AE8" s="23"/>
      <c r="AF8" s="23"/>
      <c r="AG8" s="23"/>
      <c r="AH8" s="23"/>
      <c r="AI8" s="23"/>
      <c r="AJ8" s="23"/>
      <c r="AK8" s="23"/>
      <c r="AL8" s="23"/>
      <c r="AM8" s="23"/>
      <c r="AN8" s="62"/>
      <c r="AO8" s="167" t="s">
        <v>114</v>
      </c>
      <c r="AP8" s="167"/>
      <c r="AQ8" s="23"/>
      <c r="AR8" s="131"/>
      <c r="AS8" s="131"/>
      <c r="AT8" s="131"/>
      <c r="AU8" s="131"/>
      <c r="AV8" s="131"/>
      <c r="AW8" s="131"/>
      <c r="AX8" s="23" t="s">
        <v>114</v>
      </c>
      <c r="AY8" s="23"/>
      <c r="AZ8" s="23"/>
      <c r="BA8" s="23"/>
      <c r="BB8" s="23"/>
      <c r="BC8" s="23"/>
      <c r="BD8" s="23"/>
      <c r="BE8" s="23"/>
      <c r="BF8" s="23"/>
      <c r="BG8" s="23"/>
      <c r="BH8" s="62"/>
      <c r="BI8" s="23"/>
    </row>
    <row r="9" spans="1:61" x14ac:dyDescent="0.25">
      <c r="U9" s="21"/>
      <c r="V9" s="21"/>
      <c r="W9" s="22"/>
      <c r="X9" s="21"/>
      <c r="Y9" s="21"/>
      <c r="Z9" s="21"/>
      <c r="AA9" s="21"/>
      <c r="AN9" s="21"/>
      <c r="AO9" s="21"/>
      <c r="AP9" s="21"/>
      <c r="AQ9" s="29"/>
      <c r="AR9" s="21"/>
      <c r="AS9" s="21"/>
      <c r="AT9" s="21"/>
      <c r="AU9" s="21"/>
      <c r="BH9" s="21"/>
      <c r="BI9" s="17"/>
    </row>
    <row r="10" spans="1:61" x14ac:dyDescent="0.25">
      <c r="U10" s="21"/>
      <c r="V10" s="21"/>
      <c r="W10" s="22"/>
      <c r="X10" s="21"/>
      <c r="Y10" s="21"/>
      <c r="Z10" s="21"/>
      <c r="AA10" s="21"/>
      <c r="AN10" s="21"/>
      <c r="AO10" s="21"/>
      <c r="AP10" s="21"/>
      <c r="AQ10" s="29"/>
      <c r="AR10" s="21"/>
      <c r="AS10" s="21"/>
      <c r="AT10" s="21"/>
      <c r="AU10" s="21"/>
      <c r="BH10" s="21"/>
      <c r="BI10" s="17"/>
    </row>
    <row r="11" spans="1:61" x14ac:dyDescent="0.25">
      <c r="U11" s="21"/>
      <c r="V11" s="21"/>
      <c r="W11" s="22"/>
      <c r="X11" s="21"/>
      <c r="Y11" s="21"/>
      <c r="Z11" s="21"/>
      <c r="AA11" s="21"/>
      <c r="AN11" s="21"/>
      <c r="AO11" s="21"/>
      <c r="AP11" s="21"/>
      <c r="AQ11" s="29"/>
      <c r="AR11" s="21"/>
      <c r="AS11" s="21"/>
      <c r="AT11" s="21"/>
      <c r="AU11" s="21"/>
      <c r="BH11" s="21"/>
      <c r="BI11" s="17"/>
    </row>
    <row r="12" spans="1:61" x14ac:dyDescent="0.25">
      <c r="U12" s="21"/>
      <c r="V12" s="21"/>
      <c r="W12" s="22"/>
      <c r="X12" s="21"/>
      <c r="Y12" s="21"/>
      <c r="Z12" s="21"/>
      <c r="AA12" s="21"/>
      <c r="AN12" s="21"/>
      <c r="AO12" s="21"/>
      <c r="AP12" s="21"/>
      <c r="AQ12" s="29"/>
      <c r="AR12" s="21"/>
      <c r="AS12" s="21"/>
      <c r="AT12" s="21"/>
      <c r="AU12" s="21"/>
      <c r="BH12" s="21"/>
      <c r="BI12" s="17"/>
    </row>
    <row r="13" spans="1:61" x14ac:dyDescent="0.25">
      <c r="U13" s="21"/>
      <c r="V13" s="21"/>
      <c r="W13" s="22"/>
      <c r="X13" s="21"/>
      <c r="Y13" s="21"/>
      <c r="Z13" s="21"/>
      <c r="AA13" s="21"/>
      <c r="AN13" s="21"/>
      <c r="AO13" s="21"/>
      <c r="AP13" s="21"/>
      <c r="AQ13" s="29"/>
      <c r="AR13" s="21"/>
      <c r="AS13" s="21"/>
      <c r="AT13" s="21"/>
      <c r="AU13" s="21"/>
      <c r="BH13" s="21"/>
      <c r="BI13" s="17"/>
    </row>
    <row r="14" spans="1:61" x14ac:dyDescent="0.25">
      <c r="A14" s="69"/>
      <c r="B14" s="20"/>
      <c r="C14" s="97"/>
      <c r="D14" s="64"/>
      <c r="E14" s="64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18"/>
      <c r="V14" s="18"/>
      <c r="W14" s="19"/>
      <c r="X14" s="18"/>
      <c r="Y14" s="18"/>
      <c r="Z14" s="18"/>
      <c r="AA14" s="18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18"/>
      <c r="AO14" s="18"/>
      <c r="AP14" s="18"/>
      <c r="AQ14" s="32"/>
      <c r="AR14" s="18"/>
      <c r="AS14" s="18"/>
      <c r="AT14" s="18"/>
      <c r="AU14" s="18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18"/>
      <c r="BI14" s="17"/>
    </row>
    <row r="15" spans="1:61" x14ac:dyDescent="0.25">
      <c r="A15" s="69"/>
      <c r="B15" s="20"/>
      <c r="C15" s="97"/>
      <c r="D15" s="64"/>
      <c r="E15" s="64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18"/>
      <c r="V15" s="18"/>
      <c r="W15" s="19"/>
      <c r="X15" s="18"/>
      <c r="Y15" s="18"/>
      <c r="Z15" s="18"/>
      <c r="AA15" s="18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18"/>
      <c r="AO15" s="18"/>
      <c r="AP15" s="18"/>
      <c r="AQ15" s="32"/>
      <c r="AR15" s="18"/>
      <c r="AS15" s="18"/>
      <c r="AT15" s="18"/>
      <c r="AU15" s="18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18"/>
      <c r="BI15" s="17"/>
    </row>
    <row r="16" spans="1:61" x14ac:dyDescent="0.25">
      <c r="A16" s="69"/>
      <c r="B16" s="20"/>
      <c r="C16" s="97"/>
      <c r="D16" s="64"/>
      <c r="E16" s="64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18"/>
      <c r="V16" s="18"/>
      <c r="W16" s="19"/>
      <c r="X16" s="18"/>
      <c r="Y16" s="18"/>
      <c r="Z16" s="18"/>
      <c r="AA16" s="18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18"/>
      <c r="AO16" s="18"/>
      <c r="AP16" s="18"/>
      <c r="AQ16" s="32"/>
      <c r="AR16" s="18"/>
      <c r="AS16" s="18"/>
      <c r="AT16" s="18"/>
      <c r="AU16" s="18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BH16" s="18"/>
      <c r="BI16" s="17"/>
    </row>
    <row r="17" spans="1:61" ht="15" customHeight="1" x14ac:dyDescent="0.25">
      <c r="A17" s="168" t="s">
        <v>178</v>
      </c>
      <c r="B17" s="169"/>
      <c r="C17" s="169"/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8" t="s">
        <v>179</v>
      </c>
      <c r="V17" s="169"/>
      <c r="W17" s="169"/>
      <c r="X17" s="169"/>
      <c r="Y17" s="169"/>
      <c r="Z17" s="169"/>
      <c r="AA17" s="169"/>
      <c r="AB17" s="169"/>
      <c r="AC17" s="169"/>
      <c r="AD17" s="169"/>
      <c r="AE17" s="169"/>
      <c r="AF17" s="169"/>
      <c r="AG17" s="169"/>
      <c r="AH17" s="169"/>
      <c r="AI17" s="169"/>
      <c r="AJ17" s="169"/>
      <c r="AK17" s="169"/>
      <c r="AL17" s="169"/>
      <c r="AM17" s="169"/>
      <c r="AN17" s="169"/>
      <c r="AO17" s="168" t="s">
        <v>180</v>
      </c>
      <c r="AP17" s="169"/>
      <c r="AQ17" s="169"/>
      <c r="AR17" s="169"/>
      <c r="AS17" s="169"/>
      <c r="AT17" s="169"/>
      <c r="AU17" s="169"/>
      <c r="AV17" s="169"/>
      <c r="AW17" s="169"/>
      <c r="AX17" s="169"/>
      <c r="AY17" s="169"/>
      <c r="AZ17" s="169"/>
      <c r="BA17" s="169"/>
      <c r="BB17" s="169"/>
      <c r="BC17" s="169"/>
      <c r="BD17" s="169"/>
      <c r="BE17" s="169"/>
      <c r="BF17" s="169"/>
      <c r="BG17" s="169"/>
      <c r="BH17" s="169"/>
      <c r="BI17" s="17"/>
    </row>
    <row r="18" spans="1:61" x14ac:dyDescent="0.25">
      <c r="A18" s="169"/>
      <c r="B18" s="169"/>
      <c r="C18" s="169"/>
      <c r="D18" s="169"/>
      <c r="E18" s="169"/>
      <c r="F18" s="169"/>
      <c r="G18" s="169"/>
      <c r="H18" s="169"/>
      <c r="I18" s="169"/>
      <c r="J18" s="169"/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69"/>
      <c r="Z18" s="169"/>
      <c r="AA18" s="169"/>
      <c r="AB18" s="169"/>
      <c r="AC18" s="169"/>
      <c r="AD18" s="169"/>
      <c r="AE18" s="169"/>
      <c r="AF18" s="169"/>
      <c r="AG18" s="169"/>
      <c r="AH18" s="169"/>
      <c r="AI18" s="169"/>
      <c r="AJ18" s="169"/>
      <c r="AK18" s="169"/>
      <c r="AL18" s="169"/>
      <c r="AM18" s="169"/>
      <c r="AN18" s="169"/>
      <c r="AO18" s="169"/>
      <c r="AP18" s="169"/>
      <c r="AQ18" s="169"/>
      <c r="AR18" s="169"/>
      <c r="AS18" s="169"/>
      <c r="AT18" s="169"/>
      <c r="AU18" s="169"/>
      <c r="AV18" s="169"/>
      <c r="AW18" s="169"/>
      <c r="AX18" s="169"/>
      <c r="AY18" s="169"/>
      <c r="AZ18" s="169"/>
      <c r="BA18" s="169"/>
      <c r="BB18" s="169"/>
      <c r="BC18" s="169"/>
      <c r="BD18" s="169"/>
      <c r="BE18" s="169"/>
      <c r="BF18" s="169"/>
      <c r="BG18" s="169"/>
      <c r="BH18" s="169"/>
      <c r="BI18" s="17"/>
    </row>
    <row r="19" spans="1:61" x14ac:dyDescent="0.25">
      <c r="A19" s="169"/>
      <c r="B19" s="169"/>
      <c r="C19" s="169"/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69"/>
      <c r="AA19" s="169"/>
      <c r="AB19" s="169"/>
      <c r="AC19" s="169"/>
      <c r="AD19" s="169"/>
      <c r="AE19" s="169"/>
      <c r="AF19" s="169"/>
      <c r="AG19" s="169"/>
      <c r="AH19" s="169"/>
      <c r="AI19" s="169"/>
      <c r="AJ19" s="169"/>
      <c r="AK19" s="169"/>
      <c r="AL19" s="169"/>
      <c r="AM19" s="169"/>
      <c r="AN19" s="169"/>
      <c r="AO19" s="169"/>
      <c r="AP19" s="169"/>
      <c r="AQ19" s="169"/>
      <c r="AR19" s="169"/>
      <c r="AS19" s="169"/>
      <c r="AT19" s="169"/>
      <c r="AU19" s="169"/>
      <c r="AV19" s="169"/>
      <c r="AW19" s="169"/>
      <c r="AX19" s="169"/>
      <c r="AY19" s="169"/>
      <c r="AZ19" s="169"/>
      <c r="BA19" s="169"/>
      <c r="BB19" s="169"/>
      <c r="BC19" s="169"/>
      <c r="BD19" s="169"/>
      <c r="BE19" s="169"/>
      <c r="BF19" s="169"/>
      <c r="BG19" s="169"/>
      <c r="BH19" s="169"/>
      <c r="BI19" s="17"/>
    </row>
    <row r="20" spans="1:61" x14ac:dyDescent="0.25">
      <c r="A20" s="170"/>
      <c r="B20" s="171"/>
      <c r="C20" s="171"/>
      <c r="D20" s="171"/>
      <c r="E20" s="171"/>
      <c r="F20" s="171"/>
      <c r="G20" s="171"/>
      <c r="H20" s="171"/>
      <c r="I20" s="171"/>
      <c r="J20" s="171"/>
      <c r="K20" s="171"/>
      <c r="L20" s="171"/>
      <c r="M20" s="171"/>
      <c r="N20" s="171"/>
      <c r="O20" s="171"/>
      <c r="P20" s="171"/>
      <c r="Q20" s="171"/>
      <c r="R20" s="171"/>
      <c r="S20" s="171"/>
      <c r="T20" s="171"/>
      <c r="U20" s="170"/>
      <c r="V20" s="171"/>
      <c r="W20" s="171"/>
      <c r="X20" s="171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0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  <c r="BA20" s="171"/>
      <c r="BB20" s="171"/>
      <c r="BC20" s="171"/>
      <c r="BD20" s="171"/>
      <c r="BE20" s="171"/>
      <c r="BF20" s="171"/>
      <c r="BG20" s="171"/>
      <c r="BH20" s="171"/>
    </row>
    <row r="21" spans="1:61" x14ac:dyDescent="0.25">
      <c r="A21" s="171"/>
      <c r="B21" s="171"/>
      <c r="C21" s="171"/>
      <c r="D21" s="171"/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71"/>
      <c r="R21" s="171"/>
      <c r="S21" s="171"/>
      <c r="T21" s="171"/>
      <c r="U21" s="171"/>
      <c r="V21" s="171"/>
      <c r="W21" s="171"/>
      <c r="X21" s="171"/>
      <c r="Y21" s="171"/>
      <c r="Z21" s="171"/>
      <c r="AA21" s="171"/>
      <c r="AB21" s="171"/>
      <c r="AC21" s="171"/>
      <c r="AD21" s="171"/>
      <c r="AE21" s="171"/>
      <c r="AF21" s="171"/>
      <c r="AG21" s="171"/>
      <c r="AH21" s="171"/>
      <c r="AI21" s="171"/>
      <c r="AJ21" s="171"/>
      <c r="AK21" s="171"/>
      <c r="AL21" s="171"/>
      <c r="AM21" s="171"/>
      <c r="AN21" s="171"/>
      <c r="AO21" s="171"/>
      <c r="AP21" s="171"/>
      <c r="AQ21" s="171"/>
      <c r="AR21" s="171"/>
      <c r="AS21" s="171"/>
      <c r="AT21" s="171"/>
      <c r="AU21" s="171"/>
      <c r="AV21" s="171"/>
      <c r="AW21" s="171"/>
      <c r="AX21" s="171"/>
      <c r="AY21" s="171"/>
      <c r="AZ21" s="171"/>
      <c r="BA21" s="171"/>
      <c r="BB21" s="171"/>
      <c r="BC21" s="171"/>
      <c r="BD21" s="171"/>
      <c r="BE21" s="171"/>
      <c r="BF21" s="171"/>
      <c r="BG21" s="171"/>
      <c r="BH21" s="171"/>
    </row>
    <row r="22" spans="1:61" x14ac:dyDescent="0.25">
      <c r="A22" s="171"/>
      <c r="B22" s="171"/>
      <c r="C22" s="171"/>
      <c r="D22" s="171"/>
      <c r="E22" s="171"/>
      <c r="F22" s="171"/>
      <c r="G22" s="171"/>
      <c r="H22" s="171"/>
      <c r="I22" s="171"/>
      <c r="J22" s="171"/>
      <c r="K22" s="171"/>
      <c r="L22" s="171"/>
      <c r="M22" s="171"/>
      <c r="N22" s="171"/>
      <c r="O22" s="171"/>
      <c r="P22" s="171"/>
      <c r="Q22" s="171"/>
      <c r="R22" s="171"/>
      <c r="S22" s="171"/>
      <c r="T22" s="171"/>
      <c r="U22" s="171"/>
      <c r="V22" s="171"/>
      <c r="W22" s="171"/>
      <c r="X22" s="171"/>
      <c r="Y22" s="171"/>
      <c r="Z22" s="171"/>
      <c r="AA22" s="171"/>
      <c r="AB22" s="171"/>
      <c r="AC22" s="171"/>
      <c r="AD22" s="171"/>
      <c r="AE22" s="171"/>
      <c r="AF22" s="171"/>
      <c r="AG22" s="171"/>
      <c r="AH22" s="171"/>
      <c r="AI22" s="171"/>
      <c r="AJ22" s="171"/>
      <c r="AK22" s="171"/>
      <c r="AL22" s="171"/>
      <c r="AM22" s="171"/>
      <c r="AN22" s="171"/>
      <c r="AO22" s="171"/>
      <c r="AP22" s="171"/>
      <c r="AQ22" s="171"/>
      <c r="AR22" s="171"/>
      <c r="AS22" s="171"/>
      <c r="AT22" s="171"/>
      <c r="AU22" s="171"/>
      <c r="AV22" s="171"/>
      <c r="AW22" s="171"/>
      <c r="AX22" s="171"/>
      <c r="AY22" s="171"/>
      <c r="AZ22" s="171"/>
      <c r="BA22" s="171"/>
      <c r="BB22" s="171"/>
      <c r="BC22" s="171"/>
      <c r="BD22" s="171"/>
      <c r="BE22" s="171"/>
      <c r="BF22" s="171"/>
      <c r="BG22" s="171"/>
      <c r="BH22" s="171"/>
    </row>
    <row r="29" spans="1:61" ht="28.5" customHeight="1" x14ac:dyDescent="0.25">
      <c r="U29" s="161"/>
      <c r="V29" s="161"/>
      <c r="W29" s="5"/>
      <c r="X29" s="4"/>
      <c r="Y29" s="4"/>
      <c r="Z29" s="4"/>
      <c r="AA29" s="4"/>
      <c r="AN29" s="4"/>
      <c r="AO29" s="161"/>
      <c r="AP29" s="161"/>
      <c r="AQ29" s="31"/>
      <c r="AR29" s="30"/>
      <c r="AS29" s="30"/>
      <c r="AT29" s="30"/>
      <c r="AU29" s="30"/>
      <c r="BH29" s="30"/>
    </row>
    <row r="30" spans="1:61" x14ac:dyDescent="0.25">
      <c r="U30" s="162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  <c r="AI30" s="163"/>
      <c r="AJ30" s="163"/>
      <c r="AK30" s="163"/>
      <c r="AL30" s="163"/>
      <c r="AM30" s="163"/>
      <c r="AN30" s="163"/>
      <c r="AO30" s="162"/>
      <c r="AP30" s="163"/>
      <c r="AQ30" s="163"/>
      <c r="AR30" s="163"/>
      <c r="AS30" s="163"/>
      <c r="AT30" s="163"/>
      <c r="AU30" s="163"/>
      <c r="AV30" s="163"/>
      <c r="AW30" s="163"/>
      <c r="AX30" s="163"/>
      <c r="AY30" s="163"/>
      <c r="AZ30" s="163"/>
      <c r="BA30" s="163"/>
      <c r="BB30" s="163"/>
      <c r="BC30" s="163"/>
      <c r="BD30" s="163"/>
      <c r="BE30" s="163"/>
      <c r="BF30" s="163"/>
      <c r="BG30" s="163"/>
      <c r="BH30" s="163"/>
    </row>
    <row r="31" spans="1:61" ht="16.5" customHeight="1" x14ac:dyDescent="0.25">
      <c r="T31" s="86"/>
      <c r="AN31" s="16"/>
      <c r="BH31" s="16"/>
    </row>
    <row r="32" spans="1:61" ht="15.75" customHeight="1" x14ac:dyDescent="0.25">
      <c r="A32" s="165" t="s">
        <v>29</v>
      </c>
      <c r="B32" s="165" t="s">
        <v>28</v>
      </c>
      <c r="C32" s="166" t="s">
        <v>206</v>
      </c>
      <c r="D32" s="158" t="s">
        <v>209</v>
      </c>
      <c r="E32" s="159"/>
      <c r="F32" s="159"/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159"/>
      <c r="R32" s="159"/>
      <c r="S32" s="159"/>
      <c r="T32" s="160"/>
      <c r="U32" s="165" t="s">
        <v>29</v>
      </c>
      <c r="V32" s="165" t="s">
        <v>28</v>
      </c>
      <c r="W32" s="166" t="s">
        <v>223</v>
      </c>
      <c r="X32" s="158" t="s">
        <v>209</v>
      </c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  <c r="AN32" s="160"/>
      <c r="AO32" s="165" t="s">
        <v>29</v>
      </c>
      <c r="AP32" s="165" t="s">
        <v>28</v>
      </c>
      <c r="AQ32" s="166" t="s">
        <v>223</v>
      </c>
      <c r="AR32" s="158" t="s">
        <v>209</v>
      </c>
      <c r="AS32" s="159"/>
      <c r="AT32" s="159"/>
      <c r="AU32" s="159"/>
      <c r="AV32" s="159"/>
      <c r="AW32" s="159"/>
      <c r="AX32" s="159"/>
      <c r="AY32" s="159"/>
      <c r="AZ32" s="159"/>
      <c r="BA32" s="159"/>
      <c r="BB32" s="159"/>
      <c r="BC32" s="159"/>
      <c r="BD32" s="159"/>
      <c r="BE32" s="159"/>
      <c r="BF32" s="159"/>
      <c r="BG32" s="159"/>
      <c r="BH32" s="160"/>
    </row>
    <row r="33" spans="1:60" ht="24" customHeight="1" x14ac:dyDescent="0.25">
      <c r="A33" s="165"/>
      <c r="B33" s="165"/>
      <c r="C33" s="166"/>
      <c r="D33" s="94" t="s">
        <v>27</v>
      </c>
      <c r="E33" s="94" t="s">
        <v>26</v>
      </c>
      <c r="F33" s="94" t="s">
        <v>25</v>
      </c>
      <c r="G33" s="94" t="s">
        <v>204</v>
      </c>
      <c r="H33" s="94" t="s">
        <v>207</v>
      </c>
      <c r="I33" s="94" t="s">
        <v>208</v>
      </c>
      <c r="J33" s="94" t="s">
        <v>210</v>
      </c>
      <c r="K33" s="94" t="s">
        <v>211</v>
      </c>
      <c r="L33" s="94" t="s">
        <v>212</v>
      </c>
      <c r="M33" s="94" t="s">
        <v>219</v>
      </c>
      <c r="N33" s="94" t="s">
        <v>213</v>
      </c>
      <c r="O33" s="94" t="s">
        <v>214</v>
      </c>
      <c r="P33" s="94" t="s">
        <v>215</v>
      </c>
      <c r="Q33" s="94" t="s">
        <v>216</v>
      </c>
      <c r="R33" s="94" t="s">
        <v>217</v>
      </c>
      <c r="S33" s="94" t="s">
        <v>218</v>
      </c>
      <c r="T33" s="94" t="s">
        <v>205</v>
      </c>
      <c r="U33" s="165"/>
      <c r="V33" s="165"/>
      <c r="W33" s="166"/>
      <c r="X33" s="94" t="s">
        <v>27</v>
      </c>
      <c r="Y33" s="94" t="s">
        <v>26</v>
      </c>
      <c r="Z33" s="94" t="s">
        <v>25</v>
      </c>
      <c r="AA33" s="94" t="s">
        <v>204</v>
      </c>
      <c r="AB33" s="94" t="s">
        <v>207</v>
      </c>
      <c r="AC33" s="94" t="s">
        <v>208</v>
      </c>
      <c r="AD33" s="94" t="s">
        <v>210</v>
      </c>
      <c r="AE33" s="94" t="s">
        <v>211</v>
      </c>
      <c r="AF33" s="94" t="s">
        <v>212</v>
      </c>
      <c r="AG33" s="94" t="s">
        <v>219</v>
      </c>
      <c r="AH33" s="94" t="s">
        <v>213</v>
      </c>
      <c r="AI33" s="94" t="s">
        <v>214</v>
      </c>
      <c r="AJ33" s="94" t="s">
        <v>215</v>
      </c>
      <c r="AK33" s="94" t="s">
        <v>216</v>
      </c>
      <c r="AL33" s="94" t="s">
        <v>217</v>
      </c>
      <c r="AM33" s="94" t="s">
        <v>218</v>
      </c>
      <c r="AN33" s="94" t="s">
        <v>205</v>
      </c>
      <c r="AO33" s="165"/>
      <c r="AP33" s="165"/>
      <c r="AQ33" s="166"/>
      <c r="AR33" s="94" t="s">
        <v>27</v>
      </c>
      <c r="AS33" s="94" t="s">
        <v>26</v>
      </c>
      <c r="AT33" s="94" t="s">
        <v>25</v>
      </c>
      <c r="AU33" s="94" t="s">
        <v>204</v>
      </c>
      <c r="AV33" s="94" t="s">
        <v>207</v>
      </c>
      <c r="AW33" s="94" t="s">
        <v>208</v>
      </c>
      <c r="AX33" s="94" t="s">
        <v>210</v>
      </c>
      <c r="AY33" s="94" t="s">
        <v>211</v>
      </c>
      <c r="AZ33" s="94" t="s">
        <v>212</v>
      </c>
      <c r="BA33" s="94" t="s">
        <v>219</v>
      </c>
      <c r="BB33" s="94" t="s">
        <v>213</v>
      </c>
      <c r="BC33" s="94" t="s">
        <v>214</v>
      </c>
      <c r="BD33" s="94" t="s">
        <v>215</v>
      </c>
      <c r="BE33" s="94" t="s">
        <v>216</v>
      </c>
      <c r="BF33" s="94" t="s">
        <v>217</v>
      </c>
      <c r="BG33" s="94" t="s">
        <v>218</v>
      </c>
      <c r="BH33" s="94" t="s">
        <v>205</v>
      </c>
    </row>
    <row r="34" spans="1:60" s="8" customFormat="1" ht="15.6" customHeight="1" x14ac:dyDescent="0.25">
      <c r="A34" s="164" t="s">
        <v>113</v>
      </c>
      <c r="B34" s="164"/>
      <c r="C34" s="164"/>
      <c r="D34" s="164"/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64"/>
      <c r="R34" s="164"/>
      <c r="S34" s="164"/>
      <c r="T34" s="164"/>
      <c r="U34" s="164" t="s">
        <v>113</v>
      </c>
      <c r="V34" s="164"/>
      <c r="W34" s="164"/>
      <c r="X34" s="164"/>
      <c r="Y34" s="164"/>
      <c r="Z34" s="164"/>
      <c r="AA34" s="164"/>
      <c r="AB34" s="164"/>
      <c r="AC34" s="164"/>
      <c r="AD34" s="164"/>
      <c r="AE34" s="164"/>
      <c r="AF34" s="164"/>
      <c r="AG34" s="164"/>
      <c r="AH34" s="164"/>
      <c r="AI34" s="164"/>
      <c r="AJ34" s="164"/>
      <c r="AK34" s="164"/>
      <c r="AL34" s="164"/>
      <c r="AM34" s="164"/>
      <c r="AN34" s="164"/>
      <c r="AO34" s="164" t="s">
        <v>113</v>
      </c>
      <c r="AP34" s="164"/>
      <c r="AQ34" s="164"/>
      <c r="AR34" s="164"/>
      <c r="AS34" s="164"/>
      <c r="AT34" s="164"/>
      <c r="AU34" s="164"/>
      <c r="AV34" s="164"/>
      <c r="AW34" s="164"/>
      <c r="AX34" s="164"/>
      <c r="AY34" s="164"/>
      <c r="AZ34" s="164"/>
      <c r="BA34" s="164"/>
      <c r="BB34" s="164"/>
      <c r="BC34" s="164"/>
      <c r="BD34" s="164"/>
      <c r="BE34" s="164"/>
      <c r="BF34" s="164"/>
      <c r="BG34" s="164"/>
      <c r="BH34" s="164"/>
    </row>
    <row r="35" spans="1:60" ht="15.6" customHeight="1" x14ac:dyDescent="0.25">
      <c r="A35" s="164" t="s">
        <v>23</v>
      </c>
      <c r="B35" s="164"/>
      <c r="C35" s="164"/>
      <c r="D35" s="164"/>
      <c r="E35" s="164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4"/>
      <c r="Q35" s="164"/>
      <c r="R35" s="164"/>
      <c r="S35" s="164"/>
      <c r="T35" s="164"/>
      <c r="U35" s="164" t="s">
        <v>23</v>
      </c>
      <c r="V35" s="164"/>
      <c r="W35" s="164"/>
      <c r="X35" s="164"/>
      <c r="Y35" s="164"/>
      <c r="Z35" s="164"/>
      <c r="AA35" s="164"/>
      <c r="AB35" s="164"/>
      <c r="AC35" s="164"/>
      <c r="AD35" s="164"/>
      <c r="AE35" s="164"/>
      <c r="AF35" s="164"/>
      <c r="AG35" s="164"/>
      <c r="AH35" s="164"/>
      <c r="AI35" s="164"/>
      <c r="AJ35" s="164"/>
      <c r="AK35" s="164"/>
      <c r="AL35" s="164"/>
      <c r="AM35" s="164"/>
      <c r="AN35" s="164"/>
      <c r="AO35" s="164" t="s">
        <v>23</v>
      </c>
      <c r="AP35" s="164"/>
      <c r="AQ35" s="164"/>
      <c r="AR35" s="164"/>
      <c r="AS35" s="164"/>
      <c r="AT35" s="164"/>
      <c r="AU35" s="164"/>
      <c r="AV35" s="164"/>
      <c r="AW35" s="164"/>
      <c r="AX35" s="164"/>
      <c r="AY35" s="164"/>
      <c r="AZ35" s="164"/>
      <c r="BA35" s="164"/>
      <c r="BB35" s="164"/>
      <c r="BC35" s="164"/>
      <c r="BD35" s="164"/>
      <c r="BE35" s="164"/>
      <c r="BF35" s="164"/>
      <c r="BG35" s="164"/>
      <c r="BH35" s="164"/>
    </row>
    <row r="36" spans="1:60" ht="15.6" customHeight="1" x14ac:dyDescent="0.25">
      <c r="A36" s="70" t="s">
        <v>94</v>
      </c>
      <c r="B36" s="65" t="str">
        <f>'[1]ФРУКТЫ, ОВОЩИ'!$E$387</f>
        <v>Икра кабачковая консервированная</v>
      </c>
      <c r="C36" s="71">
        <f>'[1]ФРУКТЫ, ОВОЩИ'!$E$390</f>
        <v>60</v>
      </c>
      <c r="D36" s="109">
        <f>'[1]ФРУКТЫ, ОВОЩИ'!$A$408</f>
        <v>0.8</v>
      </c>
      <c r="E36" s="109">
        <f>'[1]ФРУКТЫ, ОВОЩИ'!$C$408</f>
        <v>4.2</v>
      </c>
      <c r="F36" s="109">
        <f>'[1]ФРУКТЫ, ОВОЩИ'!$E$408</f>
        <v>4.4000000000000004</v>
      </c>
      <c r="G36" s="109">
        <f>'[1]ФРУКТЫ, ОВОЩИ'!$G$408</f>
        <v>58.2</v>
      </c>
      <c r="H36" s="109">
        <v>0.02</v>
      </c>
      <c r="I36" s="109">
        <v>0</v>
      </c>
      <c r="J36" s="109">
        <v>0</v>
      </c>
      <c r="K36" s="109">
        <v>3</v>
      </c>
      <c r="L36" s="109">
        <v>23.2</v>
      </c>
      <c r="M36" s="109">
        <v>30.4</v>
      </c>
      <c r="N36" s="109">
        <v>10.1</v>
      </c>
      <c r="O36" s="109">
        <v>0.5</v>
      </c>
      <c r="P36" s="109">
        <v>25.3</v>
      </c>
      <c r="Q36" s="109">
        <v>0</v>
      </c>
      <c r="R36" s="109">
        <v>0</v>
      </c>
      <c r="S36" s="109">
        <v>0</v>
      </c>
      <c r="T36" s="109">
        <f>'[1]ФРУКТЫ, ОВОЩИ'!$I$408</f>
        <v>1.4</v>
      </c>
      <c r="U36" s="70" t="s">
        <v>112</v>
      </c>
      <c r="V36" s="65" t="str">
        <f>'[1]ФРУКТЫ, ОВОЩИ'!$AA$387</f>
        <v>Икра кабачковая консервированная</v>
      </c>
      <c r="W36" s="71">
        <f>'[1]ФРУКТЫ, ОВОЩИ'!$P$390</f>
        <v>100</v>
      </c>
      <c r="X36" s="109">
        <f>'[1]ФРУКТЫ, ОВОЩИ'!$L$408</f>
        <v>1.3333333333333333</v>
      </c>
      <c r="Y36" s="109">
        <f>'[1]ФРУКТЫ, ОВОЩИ'!$N$408</f>
        <v>7</v>
      </c>
      <c r="Z36" s="109">
        <f>'[1]ФРУКТЫ, ОВОЩИ'!$P$408</f>
        <v>7.3333333333333339</v>
      </c>
      <c r="AA36" s="109">
        <f>'[1]ФРУКТЫ, ОВОЩИ'!$R$408</f>
        <v>97</v>
      </c>
      <c r="AB36" s="109">
        <f>H36*100/60</f>
        <v>3.3333333333333333E-2</v>
      </c>
      <c r="AC36" s="109">
        <f t="shared" ref="AC36:AM36" si="0">I36*100/60</f>
        <v>0</v>
      </c>
      <c r="AD36" s="109">
        <f t="shared" si="0"/>
        <v>0</v>
      </c>
      <c r="AE36" s="109">
        <f t="shared" si="0"/>
        <v>5</v>
      </c>
      <c r="AF36" s="109">
        <f t="shared" si="0"/>
        <v>38.666666666666664</v>
      </c>
      <c r="AG36" s="109">
        <f t="shared" si="0"/>
        <v>50.666666666666664</v>
      </c>
      <c r="AH36" s="109">
        <f t="shared" si="0"/>
        <v>16.833333333333332</v>
      </c>
      <c r="AI36" s="109">
        <f t="shared" si="0"/>
        <v>0.83333333333333337</v>
      </c>
      <c r="AJ36" s="109">
        <f t="shared" si="0"/>
        <v>42.166666666666664</v>
      </c>
      <c r="AK36" s="109">
        <f t="shared" si="0"/>
        <v>0</v>
      </c>
      <c r="AL36" s="109">
        <f t="shared" si="0"/>
        <v>0</v>
      </c>
      <c r="AM36" s="109">
        <f t="shared" si="0"/>
        <v>0</v>
      </c>
      <c r="AN36" s="109">
        <f>'[1]ФРУКТЫ, ОВОЩИ'!$T$408</f>
        <v>2.3333333333333335</v>
      </c>
      <c r="AO36" s="70" t="s">
        <v>112</v>
      </c>
      <c r="AP36" s="65" t="str">
        <f>'[1]ФРУКТЫ, ОВОЩИ'!$AA$387</f>
        <v>Икра кабачковая консервированная</v>
      </c>
      <c r="AQ36" s="71">
        <f>'[1]ФРУКТЫ, ОВОЩИ'!$P$390</f>
        <v>100</v>
      </c>
      <c r="AR36" s="109">
        <f>'[1]ФРУКТЫ, ОВОЩИ'!$L$408</f>
        <v>1.3333333333333333</v>
      </c>
      <c r="AS36" s="109">
        <f>'[1]ФРУКТЫ, ОВОЩИ'!$N$408</f>
        <v>7</v>
      </c>
      <c r="AT36" s="109">
        <f>'[1]ФРУКТЫ, ОВОЩИ'!$P$408</f>
        <v>7.3333333333333339</v>
      </c>
      <c r="AU36" s="109">
        <f>'[1]ФРУКТЫ, ОВОЩИ'!$R$408</f>
        <v>97</v>
      </c>
      <c r="AV36" s="109">
        <v>3.3333333333333333E-2</v>
      </c>
      <c r="AW36" s="109">
        <v>0</v>
      </c>
      <c r="AX36" s="109">
        <v>0</v>
      </c>
      <c r="AY36" s="109">
        <v>5</v>
      </c>
      <c r="AZ36" s="109">
        <v>38.666666666666664</v>
      </c>
      <c r="BA36" s="109">
        <v>50.666666666666664</v>
      </c>
      <c r="BB36" s="109">
        <v>16.833333333333332</v>
      </c>
      <c r="BC36" s="109">
        <v>0.83333333333333337</v>
      </c>
      <c r="BD36" s="109">
        <v>42.166666666666664</v>
      </c>
      <c r="BE36" s="109">
        <v>0</v>
      </c>
      <c r="BF36" s="109">
        <v>0</v>
      </c>
      <c r="BG36" s="109">
        <v>0</v>
      </c>
      <c r="BH36" s="109">
        <f>'[1]ФРУКТЫ, ОВОЩИ'!$T$408</f>
        <v>2.3333333333333335</v>
      </c>
    </row>
    <row r="37" spans="1:60" s="8" customFormat="1" ht="15.6" customHeight="1" x14ac:dyDescent="0.25">
      <c r="A37" s="71" t="s">
        <v>111</v>
      </c>
      <c r="B37" s="66" t="str">
        <f>'[1]ЯЙЦО, ТВОРОГ, КАШИ'!$E$11</f>
        <v>Омлет натуральный</v>
      </c>
      <c r="C37" s="71">
        <f>'[1]ЯЙЦО, ТВОРОГ, КАШИ'!$E$14</f>
        <v>150</v>
      </c>
      <c r="D37" s="110">
        <f>'[1]ЯЙЦО, ТВОРОГ, КАШИ'!$A$32</f>
        <v>9.4</v>
      </c>
      <c r="E37" s="110">
        <f>'[1]ЯЙЦО, ТВОРОГ, КАШИ'!$C$32</f>
        <v>11.2</v>
      </c>
      <c r="F37" s="110">
        <f>'[1]ЯЙЦО, ТВОРОГ, КАШИ'!$E$32</f>
        <v>2.7352941176470589</v>
      </c>
      <c r="G37" s="110">
        <f>'[1]ЯЙЦО, ТВОРОГ, КАШИ'!$G$32</f>
        <v>152.30000000000001</v>
      </c>
      <c r="H37" s="110">
        <v>0.5</v>
      </c>
      <c r="I37" s="110">
        <v>0</v>
      </c>
      <c r="J37" s="110">
        <v>36.5</v>
      </c>
      <c r="K37" s="110">
        <v>0</v>
      </c>
      <c r="L37" s="110">
        <v>95.44</v>
      </c>
      <c r="M37" s="110">
        <v>157</v>
      </c>
      <c r="N37" s="110">
        <v>6.18</v>
      </c>
      <c r="O37" s="110">
        <v>0.6</v>
      </c>
      <c r="P37" s="110">
        <v>136</v>
      </c>
      <c r="Q37" s="110">
        <v>0.06</v>
      </c>
      <c r="R37" s="110">
        <v>0</v>
      </c>
      <c r="S37" s="110">
        <v>0</v>
      </c>
      <c r="T37" s="110">
        <f>'[1]ЯЙЦО, ТВОРОГ, КАШИ'!$I$32</f>
        <v>0.35294117647058826</v>
      </c>
      <c r="U37" s="70" t="s">
        <v>110</v>
      </c>
      <c r="V37" s="66" t="str">
        <f>'[1]ЯЙЦО, ТВОРОГ, КАШИ'!$P$11</f>
        <v>Омлет натуральный</v>
      </c>
      <c r="W37" s="71">
        <f>'[1]ЯЙЦО, ТВОРОГ, КАШИ'!$P$14</f>
        <v>180</v>
      </c>
      <c r="X37" s="110">
        <f>'[1]ЯЙЦО, ТВОРОГ, КАШИ'!$L$32</f>
        <v>11.28</v>
      </c>
      <c r="Y37" s="110">
        <f>'[1]ЯЙЦО, ТВОРОГ, КАШИ'!$N$32</f>
        <v>13.439999999999998</v>
      </c>
      <c r="Z37" s="110">
        <f>'[1]ЯЙЦО, ТВОРОГ, КАШИ'!$P$32</f>
        <v>3.2823529411764709</v>
      </c>
      <c r="AA37" s="110">
        <f>'[1]ЯЙЦО, ТВОРОГ, КАШИ'!$R$32</f>
        <v>182.76000000000002</v>
      </c>
      <c r="AB37" s="110">
        <f>H37*180/150</f>
        <v>0.6</v>
      </c>
      <c r="AC37" s="110">
        <f t="shared" ref="AC37:AM37" si="1">I37*180/150</f>
        <v>0</v>
      </c>
      <c r="AD37" s="110">
        <f t="shared" si="1"/>
        <v>43.8</v>
      </c>
      <c r="AE37" s="110">
        <f t="shared" si="1"/>
        <v>0</v>
      </c>
      <c r="AF37" s="110">
        <f t="shared" si="1"/>
        <v>114.52800000000001</v>
      </c>
      <c r="AG37" s="110">
        <f t="shared" si="1"/>
        <v>188.4</v>
      </c>
      <c r="AH37" s="110">
        <f t="shared" si="1"/>
        <v>7.4159999999999995</v>
      </c>
      <c r="AI37" s="110">
        <f t="shared" si="1"/>
        <v>0.72</v>
      </c>
      <c r="AJ37" s="110">
        <f t="shared" si="1"/>
        <v>163.19999999999999</v>
      </c>
      <c r="AK37" s="110">
        <v>0</v>
      </c>
      <c r="AL37" s="110">
        <f t="shared" si="1"/>
        <v>0</v>
      </c>
      <c r="AM37" s="110">
        <f t="shared" si="1"/>
        <v>0</v>
      </c>
      <c r="AN37" s="110">
        <f>'[1]ЯЙЦО, ТВОРОГ, КАШИ'!$T$32</f>
        <v>0.42352941176470588</v>
      </c>
      <c r="AO37" s="70" t="s">
        <v>110</v>
      </c>
      <c r="AP37" s="66" t="str">
        <f>'[1]ЯЙЦО, ТВОРОГ, КАШИ'!$P$11</f>
        <v>Омлет натуральный</v>
      </c>
      <c r="AQ37" s="71">
        <f>'[1]ЯЙЦО, ТВОРОГ, КАШИ'!$P$14</f>
        <v>180</v>
      </c>
      <c r="AR37" s="110">
        <f>'[1]ЯЙЦО, ТВОРОГ, КАШИ'!$L$32</f>
        <v>11.28</v>
      </c>
      <c r="AS37" s="110">
        <f>'[1]ЯЙЦО, ТВОРОГ, КАШИ'!$N$32</f>
        <v>13.439999999999998</v>
      </c>
      <c r="AT37" s="110">
        <f>'[1]ЯЙЦО, ТВОРОГ, КАШИ'!$P$32</f>
        <v>3.2823529411764709</v>
      </c>
      <c r="AU37" s="110">
        <f>'[1]ЯЙЦО, ТВОРОГ, КАШИ'!$R$32</f>
        <v>182.76000000000002</v>
      </c>
      <c r="AV37" s="110">
        <v>0.6</v>
      </c>
      <c r="AW37" s="110">
        <v>0</v>
      </c>
      <c r="AX37" s="110">
        <v>43.8</v>
      </c>
      <c r="AY37" s="110">
        <v>0</v>
      </c>
      <c r="AZ37" s="110">
        <v>114.52800000000001</v>
      </c>
      <c r="BA37" s="110">
        <v>188.4</v>
      </c>
      <c r="BB37" s="110">
        <v>7.4159999999999995</v>
      </c>
      <c r="BC37" s="110">
        <v>0.72</v>
      </c>
      <c r="BD37" s="110">
        <v>163.19999999999999</v>
      </c>
      <c r="BE37" s="110">
        <v>0</v>
      </c>
      <c r="BF37" s="110">
        <v>0</v>
      </c>
      <c r="BG37" s="110">
        <v>0</v>
      </c>
      <c r="BH37" s="110">
        <f>'[1]ЯЙЦО, ТВОРОГ, КАШИ'!$T$32</f>
        <v>0.42352941176470588</v>
      </c>
    </row>
    <row r="38" spans="1:60" s="8" customFormat="1" ht="15.6" customHeight="1" x14ac:dyDescent="0.25">
      <c r="A38" s="70" t="s">
        <v>76</v>
      </c>
      <c r="B38" s="66" t="str">
        <f>[1]НАПИТКИ!$P$11</f>
        <v>Чай с сахаром</v>
      </c>
      <c r="C38" s="71">
        <f>[1]НАПИТКИ!$P$14</f>
        <v>200</v>
      </c>
      <c r="D38" s="109">
        <f>[1]НАПИТКИ!$L$29</f>
        <v>0.15999999999999998</v>
      </c>
      <c r="E38" s="109">
        <f>[1]НАПИТКИ!$N$29</f>
        <v>0</v>
      </c>
      <c r="F38" s="109">
        <f>[1]НАПИТКИ!$P$29</f>
        <v>15.440000000000001</v>
      </c>
      <c r="G38" s="109">
        <f>[1]НАПИТКИ!$R$29</f>
        <v>62.239999999999995</v>
      </c>
      <c r="H38" s="109">
        <v>0</v>
      </c>
      <c r="I38" s="109">
        <v>0</v>
      </c>
      <c r="J38" s="109">
        <v>0</v>
      </c>
      <c r="K38" s="109">
        <v>0</v>
      </c>
      <c r="L38" s="109">
        <v>11.1</v>
      </c>
      <c r="M38" s="109">
        <v>2.8</v>
      </c>
      <c r="N38" s="109">
        <v>0.28000000000000003</v>
      </c>
      <c r="O38" s="109">
        <v>0.32</v>
      </c>
      <c r="P38" s="109">
        <v>27</v>
      </c>
      <c r="Q38" s="109">
        <v>0</v>
      </c>
      <c r="R38" s="109">
        <v>0</v>
      </c>
      <c r="S38" s="109">
        <v>1</v>
      </c>
      <c r="T38" s="109">
        <f>[1]НАПИТКИ!$T$29</f>
        <v>2.6666666666666665E-2</v>
      </c>
      <c r="U38" s="70" t="s">
        <v>76</v>
      </c>
      <c r="V38" s="66" t="str">
        <f>[1]НАПИТКИ!$P$11</f>
        <v>Чай с сахаром</v>
      </c>
      <c r="W38" s="71">
        <f>[1]НАПИТКИ!$P$14</f>
        <v>200</v>
      </c>
      <c r="X38" s="109">
        <f>[1]НАПИТКИ!$L$29</f>
        <v>0.15999999999999998</v>
      </c>
      <c r="Y38" s="109">
        <f>[1]НАПИТКИ!$N$29</f>
        <v>0</v>
      </c>
      <c r="Z38" s="109">
        <f>[1]НАПИТКИ!$P$29</f>
        <v>15.440000000000001</v>
      </c>
      <c r="AA38" s="109">
        <f>[1]НАПИТКИ!$R$29</f>
        <v>62.239999999999995</v>
      </c>
      <c r="AB38" s="109">
        <f>H38</f>
        <v>0</v>
      </c>
      <c r="AC38" s="109">
        <f t="shared" ref="AC38:AM39" si="2">I38</f>
        <v>0</v>
      </c>
      <c r="AD38" s="109">
        <f t="shared" si="2"/>
        <v>0</v>
      </c>
      <c r="AE38" s="109">
        <f t="shared" si="2"/>
        <v>0</v>
      </c>
      <c r="AF38" s="109">
        <f t="shared" si="2"/>
        <v>11.1</v>
      </c>
      <c r="AG38" s="109">
        <f t="shared" si="2"/>
        <v>2.8</v>
      </c>
      <c r="AH38" s="109">
        <f t="shared" si="2"/>
        <v>0.28000000000000003</v>
      </c>
      <c r="AI38" s="109">
        <f t="shared" si="2"/>
        <v>0.32</v>
      </c>
      <c r="AJ38" s="109">
        <f t="shared" si="2"/>
        <v>27</v>
      </c>
      <c r="AK38" s="109">
        <f t="shared" si="2"/>
        <v>0</v>
      </c>
      <c r="AL38" s="109">
        <f t="shared" si="2"/>
        <v>0</v>
      </c>
      <c r="AM38" s="109">
        <f t="shared" si="2"/>
        <v>1</v>
      </c>
      <c r="AN38" s="109">
        <f>[1]НАПИТКИ!$T$29</f>
        <v>2.6666666666666665E-2</v>
      </c>
      <c r="AO38" s="70" t="s">
        <v>76</v>
      </c>
      <c r="AP38" s="66" t="str">
        <f>[1]НАПИТКИ!$P$11</f>
        <v>Чай с сахаром</v>
      </c>
      <c r="AQ38" s="71">
        <f>[1]НАПИТКИ!$P$14</f>
        <v>200</v>
      </c>
      <c r="AR38" s="109">
        <f>[1]НАПИТКИ!$L$29</f>
        <v>0.15999999999999998</v>
      </c>
      <c r="AS38" s="109">
        <f>[1]НАПИТКИ!$N$29</f>
        <v>0</v>
      </c>
      <c r="AT38" s="109">
        <f>[1]НАПИТКИ!$P$29</f>
        <v>15.440000000000001</v>
      </c>
      <c r="AU38" s="109">
        <f>[1]НАПИТКИ!$R$29</f>
        <v>62.239999999999995</v>
      </c>
      <c r="AV38" s="109">
        <v>0</v>
      </c>
      <c r="AW38" s="109">
        <v>0</v>
      </c>
      <c r="AX38" s="109">
        <v>0</v>
      </c>
      <c r="AY38" s="109">
        <v>0</v>
      </c>
      <c r="AZ38" s="109">
        <v>11.1</v>
      </c>
      <c r="BA38" s="109">
        <v>2.8</v>
      </c>
      <c r="BB38" s="109">
        <v>0.28000000000000003</v>
      </c>
      <c r="BC38" s="109">
        <v>0.32</v>
      </c>
      <c r="BD38" s="109">
        <v>27</v>
      </c>
      <c r="BE38" s="109">
        <v>0</v>
      </c>
      <c r="BF38" s="109">
        <v>0</v>
      </c>
      <c r="BG38" s="109">
        <v>1</v>
      </c>
      <c r="BH38" s="109">
        <f>[1]НАПИТКИ!$T$29</f>
        <v>2.6666666666666665E-2</v>
      </c>
    </row>
    <row r="39" spans="1:60" s="8" customFormat="1" ht="15.6" customHeight="1" x14ac:dyDescent="0.25">
      <c r="A39" s="70" t="s">
        <v>19</v>
      </c>
      <c r="B39" s="65" t="str">
        <f>'[1]ФРУКТЫ, ОВОЩИ'!$P$11</f>
        <v>Фрукты свежие (яблоки)</v>
      </c>
      <c r="C39" s="71">
        <f>'[1]ФРУКТЫ, ОВОЩИ'!$E$14</f>
        <v>100</v>
      </c>
      <c r="D39" s="109">
        <f>'[1]ФРУКТЫ, ОВОЩИ'!$A$27</f>
        <v>0.4</v>
      </c>
      <c r="E39" s="109">
        <f>'[1]ФРУКТЫ, ОВОЩИ'!$C$27</f>
        <v>0.4</v>
      </c>
      <c r="F39" s="109">
        <f>'[1]ФРУКТЫ, ОВОЩИ'!$E$27</f>
        <v>10.4</v>
      </c>
      <c r="G39" s="109">
        <f>'[1]ФРУКТЫ, ОВОЩИ'!$G$27</f>
        <v>45</v>
      </c>
      <c r="H39" s="109">
        <v>7.0000000000000007E-2</v>
      </c>
      <c r="I39" s="109">
        <v>0</v>
      </c>
      <c r="J39" s="109">
        <v>0.14000000000000001</v>
      </c>
      <c r="K39" s="109">
        <v>0</v>
      </c>
      <c r="L39" s="109">
        <v>36</v>
      </c>
      <c r="M39" s="109">
        <v>61.2</v>
      </c>
      <c r="N39" s="109">
        <v>12</v>
      </c>
      <c r="O39" s="109">
        <v>0.2</v>
      </c>
      <c r="P39" s="109">
        <v>45</v>
      </c>
      <c r="Q39" s="109">
        <v>0</v>
      </c>
      <c r="R39" s="109">
        <v>0</v>
      </c>
      <c r="S39" s="109">
        <v>0</v>
      </c>
      <c r="T39" s="109">
        <f>'[1]ФРУКТЫ, ОВОЩИ'!$I$27</f>
        <v>10</v>
      </c>
      <c r="U39" s="70" t="s">
        <v>19</v>
      </c>
      <c r="V39" s="65" t="str">
        <f>'[1]ФРУКТЫ, ОВОЩИ'!$P$11</f>
        <v>Фрукты свежие (яблоки)</v>
      </c>
      <c r="W39" s="71">
        <f>'[1]ФРУКТЫ, ОВОЩИ'!$E$14</f>
        <v>100</v>
      </c>
      <c r="X39" s="109">
        <f>'[1]ФРУКТЫ, ОВОЩИ'!$A$27</f>
        <v>0.4</v>
      </c>
      <c r="Y39" s="109">
        <f>'[1]ФРУКТЫ, ОВОЩИ'!$C$27</f>
        <v>0.4</v>
      </c>
      <c r="Z39" s="109">
        <f>'[1]ФРУКТЫ, ОВОЩИ'!$E$27</f>
        <v>10.4</v>
      </c>
      <c r="AA39" s="109">
        <f>'[1]ФРУКТЫ, ОВОЩИ'!$G$27</f>
        <v>45</v>
      </c>
      <c r="AB39" s="109">
        <f>H39</f>
        <v>7.0000000000000007E-2</v>
      </c>
      <c r="AC39" s="109">
        <f t="shared" si="2"/>
        <v>0</v>
      </c>
      <c r="AD39" s="109">
        <f t="shared" si="2"/>
        <v>0.14000000000000001</v>
      </c>
      <c r="AE39" s="109">
        <f t="shared" si="2"/>
        <v>0</v>
      </c>
      <c r="AF39" s="109">
        <f t="shared" si="2"/>
        <v>36</v>
      </c>
      <c r="AG39" s="109">
        <f t="shared" si="2"/>
        <v>61.2</v>
      </c>
      <c r="AH39" s="109">
        <f t="shared" si="2"/>
        <v>12</v>
      </c>
      <c r="AI39" s="109">
        <f t="shared" si="2"/>
        <v>0.2</v>
      </c>
      <c r="AJ39" s="109">
        <f t="shared" si="2"/>
        <v>45</v>
      </c>
      <c r="AK39" s="109">
        <f t="shared" si="2"/>
        <v>0</v>
      </c>
      <c r="AL39" s="109">
        <f t="shared" si="2"/>
        <v>0</v>
      </c>
      <c r="AM39" s="109">
        <f t="shared" si="2"/>
        <v>0</v>
      </c>
      <c r="AN39" s="109">
        <f>'[1]ФРУКТЫ, ОВОЩИ'!$I$27</f>
        <v>10</v>
      </c>
      <c r="AO39" s="70" t="s">
        <v>19</v>
      </c>
      <c r="AP39" s="65" t="str">
        <f>'[1]ФРУКТЫ, ОВОЩИ'!$P$11</f>
        <v>Фрукты свежие (яблоки)</v>
      </c>
      <c r="AQ39" s="71">
        <f>'[1]ФРУКТЫ, ОВОЩИ'!$E$14</f>
        <v>100</v>
      </c>
      <c r="AR39" s="109">
        <f>'[1]ФРУКТЫ, ОВОЩИ'!$A$27</f>
        <v>0.4</v>
      </c>
      <c r="AS39" s="109">
        <f>'[1]ФРУКТЫ, ОВОЩИ'!$C$27</f>
        <v>0.4</v>
      </c>
      <c r="AT39" s="109">
        <f>'[1]ФРУКТЫ, ОВОЩИ'!$E$27</f>
        <v>10.4</v>
      </c>
      <c r="AU39" s="109">
        <f>'[1]ФРУКТЫ, ОВОЩИ'!$G$27</f>
        <v>45</v>
      </c>
      <c r="AV39" s="109">
        <v>7.0000000000000007E-2</v>
      </c>
      <c r="AW39" s="109">
        <v>0</v>
      </c>
      <c r="AX39" s="109">
        <v>0.14000000000000001</v>
      </c>
      <c r="AY39" s="109">
        <v>0</v>
      </c>
      <c r="AZ39" s="109">
        <v>36</v>
      </c>
      <c r="BA39" s="109">
        <v>61.2</v>
      </c>
      <c r="BB39" s="109">
        <v>12</v>
      </c>
      <c r="BC39" s="109">
        <v>0.2</v>
      </c>
      <c r="BD39" s="109">
        <v>45</v>
      </c>
      <c r="BE39" s="109">
        <v>0</v>
      </c>
      <c r="BF39" s="109">
        <v>0</v>
      </c>
      <c r="BG39" s="109">
        <v>0</v>
      </c>
      <c r="BH39" s="109">
        <f>'[1]ФРУКТЫ, ОВОЩИ'!$I$27</f>
        <v>10</v>
      </c>
    </row>
    <row r="40" spans="1:60" s="8" customFormat="1" ht="15.6" customHeight="1" x14ac:dyDescent="0.25">
      <c r="A40" s="70" t="s">
        <v>18</v>
      </c>
      <c r="B40" s="65" t="str">
        <f>'[1]ГАСТРОНОМИЯ, ВЫПЕЧКА'!$E$52</f>
        <v>Хлеб пшеничный</v>
      </c>
      <c r="C40" s="71">
        <f>'[1]ГАСТРОНОМИЯ, ВЫПЕЧКА'!$E$54</f>
        <v>35</v>
      </c>
      <c r="D40" s="109">
        <f>'[1]ГАСТРОНОМИЯ, ВЫПЕЧКА'!$A$72</f>
        <v>0.3</v>
      </c>
      <c r="E40" s="109">
        <f>'[1]ГАСТРОНОМИЯ, ВЫПЕЧКА'!$C$72</f>
        <v>0.04</v>
      </c>
      <c r="F40" s="109">
        <f>'[1]ГАСТРОНОМИЯ, ВЫПЕЧКА'!$E$72</f>
        <v>17</v>
      </c>
      <c r="G40" s="109">
        <f>'[1]ГАСТРОНОМИЯ, ВЫПЕЧКА'!$G$72</f>
        <v>73</v>
      </c>
      <c r="H40" s="109">
        <v>0.02</v>
      </c>
      <c r="I40" s="109">
        <v>0.3</v>
      </c>
      <c r="J40" s="109">
        <v>0</v>
      </c>
      <c r="K40" s="109">
        <v>0</v>
      </c>
      <c r="L40" s="109">
        <v>4.5999999999999996</v>
      </c>
      <c r="M40" s="109">
        <v>17.399999999999999</v>
      </c>
      <c r="N40" s="109">
        <v>6.6</v>
      </c>
      <c r="O40" s="109">
        <v>0.22</v>
      </c>
      <c r="P40" s="109">
        <v>8</v>
      </c>
      <c r="Q40" s="109">
        <v>0</v>
      </c>
      <c r="R40" s="109">
        <v>0</v>
      </c>
      <c r="S40" s="109">
        <v>0</v>
      </c>
      <c r="T40" s="109">
        <f>'[1]ГАСТРОНОМИЯ, ВЫПЕЧКА'!$I$72</f>
        <v>0</v>
      </c>
      <c r="U40" s="70" t="s">
        <v>9</v>
      </c>
      <c r="V40" s="65" t="str">
        <f>'[1]ГАСТРОНОМИЯ, ВЫПЕЧКА'!$AA$52</f>
        <v>Хлеб пшеничный</v>
      </c>
      <c r="W40" s="71">
        <f>'[1]ГАСТРОНОМИЯ, ВЫПЕЧКА'!$AL$54</f>
        <v>50</v>
      </c>
      <c r="X40" s="109">
        <f>'[1]ГАСТРОНОМИЯ, ВЫПЕЧКА'!$AH$72</f>
        <v>0.42857142857142855</v>
      </c>
      <c r="Y40" s="109">
        <f>'[1]ГАСТРОНОМИЯ, ВЫПЕЧКА'!$AJ$72</f>
        <v>5.7142857142857141E-2</v>
      </c>
      <c r="Z40" s="109">
        <f>'[1]ГАСТРОНОМИЯ, ВЫПЕЧКА'!$AL$72</f>
        <v>24.285714285714285</v>
      </c>
      <c r="AA40" s="109">
        <f>'[1]ГАСТРОНОМИЯ, ВЫПЕЧКА'!$AN$72</f>
        <v>104.28571428571429</v>
      </c>
      <c r="AB40" s="109">
        <f>H40*50/35</f>
        <v>2.8571428571428571E-2</v>
      </c>
      <c r="AC40" s="109">
        <f t="shared" ref="AC40:AM40" si="3">I40*50/35</f>
        <v>0.42857142857142855</v>
      </c>
      <c r="AD40" s="109">
        <f t="shared" si="3"/>
        <v>0</v>
      </c>
      <c r="AE40" s="109">
        <f t="shared" si="3"/>
        <v>0</v>
      </c>
      <c r="AF40" s="109">
        <f t="shared" si="3"/>
        <v>6.5714285714285703</v>
      </c>
      <c r="AG40" s="109">
        <f t="shared" si="3"/>
        <v>24.857142857142854</v>
      </c>
      <c r="AH40" s="109">
        <f t="shared" si="3"/>
        <v>9.4285714285714288</v>
      </c>
      <c r="AI40" s="109">
        <f t="shared" si="3"/>
        <v>0.31428571428571428</v>
      </c>
      <c r="AJ40" s="109">
        <f t="shared" si="3"/>
        <v>11.428571428571429</v>
      </c>
      <c r="AK40" s="109">
        <f t="shared" si="3"/>
        <v>0</v>
      </c>
      <c r="AL40" s="109">
        <f t="shared" si="3"/>
        <v>0</v>
      </c>
      <c r="AM40" s="109">
        <f t="shared" si="3"/>
        <v>0</v>
      </c>
      <c r="AN40" s="109">
        <f>'[1]ГАСТРОНОМИЯ, ВЫПЕЧКА'!$AP$72</f>
        <v>0</v>
      </c>
      <c r="AO40" s="70" t="s">
        <v>9</v>
      </c>
      <c r="AP40" s="65" t="str">
        <f>'[1]ГАСТРОНОМИЯ, ВЫПЕЧКА'!$AA$52</f>
        <v>Хлеб пшеничный</v>
      </c>
      <c r="AQ40" s="71">
        <f>'[1]ГАСТРОНОМИЯ, ВЫПЕЧКА'!$AL$54</f>
        <v>50</v>
      </c>
      <c r="AR40" s="109">
        <f>'[1]ГАСТРОНОМИЯ, ВЫПЕЧКА'!$AH$72</f>
        <v>0.42857142857142855</v>
      </c>
      <c r="AS40" s="109">
        <f>'[1]ГАСТРОНОМИЯ, ВЫПЕЧКА'!$AJ$72</f>
        <v>5.7142857142857141E-2</v>
      </c>
      <c r="AT40" s="109">
        <f>'[1]ГАСТРОНОМИЯ, ВЫПЕЧКА'!$AL$72</f>
        <v>24.285714285714285</v>
      </c>
      <c r="AU40" s="109">
        <f>'[1]ГАСТРОНОМИЯ, ВЫПЕЧКА'!$AN$72</f>
        <v>104.28571428571429</v>
      </c>
      <c r="AV40" s="109">
        <v>2.8571428571428571E-2</v>
      </c>
      <c r="AW40" s="109">
        <v>0.42857142857142855</v>
      </c>
      <c r="AX40" s="109">
        <v>0</v>
      </c>
      <c r="AY40" s="109">
        <v>0</v>
      </c>
      <c r="AZ40" s="109">
        <v>6.5714285714285703</v>
      </c>
      <c r="BA40" s="109">
        <v>24.857142857142854</v>
      </c>
      <c r="BB40" s="109">
        <v>9.4285714285714288</v>
      </c>
      <c r="BC40" s="109">
        <v>0.31428571428571428</v>
      </c>
      <c r="BD40" s="109">
        <v>11.428571428571429</v>
      </c>
      <c r="BE40" s="109">
        <v>0</v>
      </c>
      <c r="BF40" s="109">
        <v>0</v>
      </c>
      <c r="BG40" s="109">
        <v>0</v>
      </c>
      <c r="BH40" s="109">
        <f>'[1]ГАСТРОНОМИЯ, ВЫПЕЧКА'!$AP$72</f>
        <v>0</v>
      </c>
    </row>
    <row r="41" spans="1:60" s="8" customFormat="1" ht="15.6" customHeight="1" x14ac:dyDescent="0.25">
      <c r="A41" s="70" t="s">
        <v>17</v>
      </c>
      <c r="B41" s="65" t="str">
        <f>'[1]ГАСТРОНОМИЯ, ВЫПЕЧКА'!$E$11</f>
        <v>Хлеб ржано-пшеничный</v>
      </c>
      <c r="C41" s="71">
        <f>'[1]ГАСТРОНОМИЯ, ВЫПЕЧКА'!$E$13</f>
        <v>20</v>
      </c>
      <c r="D41" s="109">
        <f>'[1]ГАСТРОНОМИЯ, ВЫПЕЧКА'!$A$31</f>
        <v>1</v>
      </c>
      <c r="E41" s="109">
        <f>'[1]ГАСТРОНОМИЯ, ВЫПЕЧКА'!$C$31</f>
        <v>0.7</v>
      </c>
      <c r="F41" s="109">
        <f>'[1]ГАСТРОНОМИЯ, ВЫПЕЧКА'!$E$31</f>
        <v>6.7</v>
      </c>
      <c r="G41" s="109">
        <f>'[1]ГАСТРОНОМИЯ, ВЫПЕЧКА'!$G$31</f>
        <v>35</v>
      </c>
      <c r="H41" s="109">
        <v>0.13</v>
      </c>
      <c r="I41" s="109">
        <v>0</v>
      </c>
      <c r="J41" s="109">
        <v>0</v>
      </c>
      <c r="K41" s="109">
        <v>0</v>
      </c>
      <c r="L41" s="109">
        <v>5.75</v>
      </c>
      <c r="M41" s="109">
        <v>26.5</v>
      </c>
      <c r="N41" s="109">
        <v>6.25</v>
      </c>
      <c r="O41" s="109">
        <v>0.78</v>
      </c>
      <c r="P41" s="109">
        <v>6</v>
      </c>
      <c r="Q41" s="109">
        <v>0</v>
      </c>
      <c r="R41" s="109">
        <v>0</v>
      </c>
      <c r="S41" s="109">
        <v>0</v>
      </c>
      <c r="T41" s="109">
        <v>0</v>
      </c>
      <c r="U41" s="70" t="s">
        <v>121</v>
      </c>
      <c r="V41" s="65" t="str">
        <f>'[1]ГАСТРОНОМИЯ, ВЫПЕЧКА'!$AA$11</f>
        <v>Хлеб ржано-пшеничный</v>
      </c>
      <c r="W41" s="71">
        <f>'[1]ГАСТРОНОМИЯ, ВЫПЕЧКА'!$P$13</f>
        <v>35</v>
      </c>
      <c r="X41" s="109">
        <f>'[1]ГАСТРОНОМИЯ, ВЫПЕЧКА'!$L$31</f>
        <v>1.75</v>
      </c>
      <c r="Y41" s="109">
        <f>'[1]ГАСТРОНОМИЯ, ВЫПЕЧКА'!$N$31</f>
        <v>1.2250000000000001</v>
      </c>
      <c r="Z41" s="109">
        <f>'[1]ГАСТРОНОМИЯ, ВЫПЕЧКА'!$P$31</f>
        <v>11.725</v>
      </c>
      <c r="AA41" s="109">
        <f>'[1]ГАСТРОНОМИЯ, ВЫПЕЧКА'!$R$31</f>
        <v>61.25</v>
      </c>
      <c r="AB41" s="109">
        <f>H41*35/20</f>
        <v>0.22749999999999998</v>
      </c>
      <c r="AC41" s="109">
        <f t="shared" ref="AC41:AM41" si="4">I41*35/20</f>
        <v>0</v>
      </c>
      <c r="AD41" s="109">
        <f t="shared" si="4"/>
        <v>0</v>
      </c>
      <c r="AE41" s="109">
        <f t="shared" si="4"/>
        <v>0</v>
      </c>
      <c r="AF41" s="109">
        <f t="shared" si="4"/>
        <v>10.0625</v>
      </c>
      <c r="AG41" s="109">
        <f t="shared" si="4"/>
        <v>46.375</v>
      </c>
      <c r="AH41" s="109">
        <f t="shared" si="4"/>
        <v>10.9375</v>
      </c>
      <c r="AI41" s="109">
        <f t="shared" si="4"/>
        <v>1.365</v>
      </c>
      <c r="AJ41" s="109">
        <f t="shared" si="4"/>
        <v>10.5</v>
      </c>
      <c r="AK41" s="109">
        <f t="shared" si="4"/>
        <v>0</v>
      </c>
      <c r="AL41" s="109">
        <f t="shared" si="4"/>
        <v>0</v>
      </c>
      <c r="AM41" s="109">
        <f t="shared" si="4"/>
        <v>0</v>
      </c>
      <c r="AN41" s="109">
        <f>'[1]ГАСТРОНОМИЯ, ВЫПЕЧКА'!$T$31</f>
        <v>0</v>
      </c>
      <c r="AO41" s="70" t="s">
        <v>121</v>
      </c>
      <c r="AP41" s="65" t="str">
        <f>'[1]ГАСТРОНОМИЯ, ВЫПЕЧКА'!$AA$11</f>
        <v>Хлеб ржано-пшеничный</v>
      </c>
      <c r="AQ41" s="71">
        <f>'[1]ГАСТРОНОМИЯ, ВЫПЕЧКА'!$P$13</f>
        <v>35</v>
      </c>
      <c r="AR41" s="109">
        <f>'[1]ГАСТРОНОМИЯ, ВЫПЕЧКА'!$L$31</f>
        <v>1.75</v>
      </c>
      <c r="AS41" s="109">
        <f>'[1]ГАСТРОНОМИЯ, ВЫПЕЧКА'!$N$31</f>
        <v>1.2250000000000001</v>
      </c>
      <c r="AT41" s="109">
        <f>'[1]ГАСТРОНОМИЯ, ВЫПЕЧКА'!$P$31</f>
        <v>11.725</v>
      </c>
      <c r="AU41" s="109">
        <f>'[1]ГАСТРОНОМИЯ, ВЫПЕЧКА'!$R$31</f>
        <v>61.25</v>
      </c>
      <c r="AV41" s="109">
        <v>0.22749999999999998</v>
      </c>
      <c r="AW41" s="109">
        <v>0</v>
      </c>
      <c r="AX41" s="109">
        <v>0</v>
      </c>
      <c r="AY41" s="109">
        <v>0</v>
      </c>
      <c r="AZ41" s="109">
        <v>10.0625</v>
      </c>
      <c r="BA41" s="109">
        <v>46.375</v>
      </c>
      <c r="BB41" s="109">
        <v>10.9375</v>
      </c>
      <c r="BC41" s="109">
        <v>1.365</v>
      </c>
      <c r="BD41" s="109">
        <v>10.5</v>
      </c>
      <c r="BE41" s="109">
        <v>0</v>
      </c>
      <c r="BF41" s="109">
        <v>0</v>
      </c>
      <c r="BG41" s="109">
        <v>0</v>
      </c>
      <c r="BH41" s="109">
        <f>'[1]ГАСТРОНОМИЯ, ВЫПЕЧКА'!$T$31</f>
        <v>0</v>
      </c>
    </row>
    <row r="42" spans="1:60" s="8" customFormat="1" ht="15.6" customHeight="1" x14ac:dyDescent="0.25">
      <c r="A42" s="70" t="s">
        <v>64</v>
      </c>
      <c r="B42" s="65" t="str">
        <f>'[1]ГАСТРОНОМИЯ, ВЫПЕЧКА'!$E$223</f>
        <v>Кондитерское изделие (печенье сахарное)</v>
      </c>
      <c r="C42" s="71">
        <f>'[1]ГАСТРОНОМИЯ, ВЫПЕЧКА'!$E$226</f>
        <v>25</v>
      </c>
      <c r="D42" s="109">
        <f>'[1]ГАСТРОНОМИЯ, ВЫПЕЧКА'!$A$244</f>
        <v>1.6</v>
      </c>
      <c r="E42" s="109">
        <f>'[1]ГАСТРОНОМИЯ, ВЫПЕЧКА'!$C$244</f>
        <v>2</v>
      </c>
      <c r="F42" s="109">
        <f>'[1]ГАСТРОНОМИЯ, ВЫПЕЧКА'!$E$244</f>
        <v>11</v>
      </c>
      <c r="G42" s="109">
        <f>'[1]ГАСТРОНОМИЯ, ВЫПЕЧКА'!$G$244</f>
        <v>68.3</v>
      </c>
      <c r="H42" s="109">
        <v>0</v>
      </c>
      <c r="I42" s="109">
        <v>0.34</v>
      </c>
      <c r="J42" s="109">
        <v>0</v>
      </c>
      <c r="K42" s="109">
        <v>0</v>
      </c>
      <c r="L42" s="109">
        <v>0</v>
      </c>
      <c r="M42" s="109">
        <v>0</v>
      </c>
      <c r="N42" s="109">
        <v>0</v>
      </c>
      <c r="O42" s="109">
        <v>0</v>
      </c>
      <c r="P42" s="109">
        <v>0</v>
      </c>
      <c r="Q42" s="109">
        <v>0</v>
      </c>
      <c r="R42" s="109">
        <v>0</v>
      </c>
      <c r="S42" s="109">
        <v>0</v>
      </c>
      <c r="T42" s="109">
        <v>0</v>
      </c>
      <c r="U42" s="70" t="s">
        <v>64</v>
      </c>
      <c r="V42" s="65" t="str">
        <f>'[1]ГАСТРОНОМИЯ, ВЫПЕЧКА'!$E$223</f>
        <v>Кондитерское изделие (печенье сахарное)</v>
      </c>
      <c r="W42" s="71">
        <f>'[1]ГАСТРОНОМИЯ, ВЫПЕЧКА'!$E$226</f>
        <v>25</v>
      </c>
      <c r="X42" s="109">
        <f>'[1]ГАСТРОНОМИЯ, ВЫПЕЧКА'!$A$244</f>
        <v>1.6</v>
      </c>
      <c r="Y42" s="109">
        <f>'[1]ГАСТРОНОМИЯ, ВЫПЕЧКА'!$C$244</f>
        <v>2</v>
      </c>
      <c r="Z42" s="109">
        <f>'[1]ГАСТРОНОМИЯ, ВЫПЕЧКА'!$E$244</f>
        <v>11</v>
      </c>
      <c r="AA42" s="109">
        <f>'[1]ГАСТРОНОМИЯ, ВЫПЕЧКА'!$G$244</f>
        <v>68.3</v>
      </c>
      <c r="AB42" s="109">
        <f>H42</f>
        <v>0</v>
      </c>
      <c r="AC42" s="109">
        <f t="shared" ref="AC42:AM42" si="5">I42</f>
        <v>0.34</v>
      </c>
      <c r="AD42" s="109">
        <f t="shared" si="5"/>
        <v>0</v>
      </c>
      <c r="AE42" s="109">
        <f t="shared" si="5"/>
        <v>0</v>
      </c>
      <c r="AF42" s="109">
        <f t="shared" si="5"/>
        <v>0</v>
      </c>
      <c r="AG42" s="109">
        <f t="shared" si="5"/>
        <v>0</v>
      </c>
      <c r="AH42" s="109">
        <f t="shared" si="5"/>
        <v>0</v>
      </c>
      <c r="AI42" s="109">
        <f t="shared" si="5"/>
        <v>0</v>
      </c>
      <c r="AJ42" s="109">
        <f t="shared" si="5"/>
        <v>0</v>
      </c>
      <c r="AK42" s="109">
        <f t="shared" si="5"/>
        <v>0</v>
      </c>
      <c r="AL42" s="109">
        <f t="shared" si="5"/>
        <v>0</v>
      </c>
      <c r="AM42" s="109">
        <f t="shared" si="5"/>
        <v>0</v>
      </c>
      <c r="AN42" s="109">
        <f>'[1]ГАСТРОНОМИЯ, ВЫПЕЧКА'!$I$244</f>
        <v>0</v>
      </c>
      <c r="AO42" s="70" t="s">
        <v>64</v>
      </c>
      <c r="AP42" s="65" t="str">
        <f>'[1]ГАСТРОНОМИЯ, ВЫПЕЧКА'!$E$223</f>
        <v>Кондитерское изделие (печенье сахарное)</v>
      </c>
      <c r="AQ42" s="71">
        <f>'[1]ГАСТРОНОМИЯ, ВЫПЕЧКА'!$E$226</f>
        <v>25</v>
      </c>
      <c r="AR42" s="109">
        <f>'[1]ГАСТРОНОМИЯ, ВЫПЕЧКА'!$A$244</f>
        <v>1.6</v>
      </c>
      <c r="AS42" s="109">
        <f>'[1]ГАСТРОНОМИЯ, ВЫПЕЧКА'!$C$244</f>
        <v>2</v>
      </c>
      <c r="AT42" s="109">
        <f>'[1]ГАСТРОНОМИЯ, ВЫПЕЧКА'!$E$244</f>
        <v>11</v>
      </c>
      <c r="AU42" s="109">
        <f>'[1]ГАСТРОНОМИЯ, ВЫПЕЧКА'!$G$244</f>
        <v>68.3</v>
      </c>
      <c r="AV42" s="109">
        <v>0</v>
      </c>
      <c r="AW42" s="109">
        <v>0.34</v>
      </c>
      <c r="AX42" s="109">
        <v>0</v>
      </c>
      <c r="AY42" s="109">
        <v>0</v>
      </c>
      <c r="AZ42" s="109">
        <v>0</v>
      </c>
      <c r="BA42" s="109">
        <v>0</v>
      </c>
      <c r="BB42" s="109">
        <v>0</v>
      </c>
      <c r="BC42" s="109">
        <v>0</v>
      </c>
      <c r="BD42" s="109">
        <v>0</v>
      </c>
      <c r="BE42" s="109">
        <v>0</v>
      </c>
      <c r="BF42" s="109">
        <v>0</v>
      </c>
      <c r="BG42" s="109">
        <v>0</v>
      </c>
      <c r="BH42" s="109">
        <f>'[1]ГАСТРОНОМИЯ, ВЫПЕЧКА'!$I$244</f>
        <v>0</v>
      </c>
    </row>
    <row r="43" spans="1:60" s="8" customFormat="1" ht="15.6" customHeight="1" x14ac:dyDescent="0.25">
      <c r="A43" s="72"/>
      <c r="B43" s="13" t="s">
        <v>6</v>
      </c>
      <c r="C43" s="98">
        <f>SUM(C36:C39)</f>
        <v>510</v>
      </c>
      <c r="D43" s="111">
        <f>SUM(D36:D41)</f>
        <v>12.060000000000002</v>
      </c>
      <c r="E43" s="111">
        <f t="shared" ref="E43:T43" si="6">SUM(E36:E41)</f>
        <v>16.54</v>
      </c>
      <c r="F43" s="111">
        <f t="shared" si="6"/>
        <v>56.675294117647063</v>
      </c>
      <c r="G43" s="111">
        <f>SUM(G36:G41)</f>
        <v>425.74</v>
      </c>
      <c r="H43" s="111">
        <f t="shared" ref="H43:S43" si="7">SUM(H36:H42)</f>
        <v>0.7400000000000001</v>
      </c>
      <c r="I43" s="111">
        <f t="shared" si="7"/>
        <v>0.64</v>
      </c>
      <c r="J43" s="111">
        <f t="shared" si="7"/>
        <v>36.64</v>
      </c>
      <c r="K43" s="111">
        <f t="shared" si="7"/>
        <v>3</v>
      </c>
      <c r="L43" s="111">
        <f t="shared" si="7"/>
        <v>176.09</v>
      </c>
      <c r="M43" s="111">
        <f t="shared" si="7"/>
        <v>295.3</v>
      </c>
      <c r="N43" s="111">
        <f t="shared" si="7"/>
        <v>41.410000000000004</v>
      </c>
      <c r="O43" s="111">
        <f t="shared" si="7"/>
        <v>2.62</v>
      </c>
      <c r="P43" s="111">
        <f t="shared" si="7"/>
        <v>247.3</v>
      </c>
      <c r="Q43" s="111">
        <f t="shared" si="7"/>
        <v>0.06</v>
      </c>
      <c r="R43" s="111">
        <v>0.02</v>
      </c>
      <c r="S43" s="111">
        <f t="shared" si="7"/>
        <v>1</v>
      </c>
      <c r="T43" s="111">
        <f t="shared" si="6"/>
        <v>11.779607843137255</v>
      </c>
      <c r="U43" s="14"/>
      <c r="V43" s="13" t="s">
        <v>6</v>
      </c>
      <c r="W43" s="98">
        <f>SUM(W36:W39)</f>
        <v>580</v>
      </c>
      <c r="X43" s="113">
        <f>SUM(X36:X41)</f>
        <v>15.351904761904763</v>
      </c>
      <c r="Y43" s="113">
        <f>SUM(Y36:Y41)</f>
        <v>22.122142857142855</v>
      </c>
      <c r="Z43" s="113">
        <f>SUM(Z36:Z41)</f>
        <v>72.466400560224088</v>
      </c>
      <c r="AA43" s="113">
        <f>SUM(AA36:AA41)</f>
        <v>552.53571428571422</v>
      </c>
      <c r="AB43" s="113">
        <f t="shared" ref="AB43" si="8">SUM(AB36:AB42)</f>
        <v>0.95940476190476187</v>
      </c>
      <c r="AC43" s="113">
        <f t="shared" ref="AC43" si="9">SUM(AC36:AC42)</f>
        <v>0.76857142857142857</v>
      </c>
      <c r="AD43" s="113">
        <f t="shared" ref="AD43" si="10">SUM(AD36:AD42)</f>
        <v>43.94</v>
      </c>
      <c r="AE43" s="113">
        <f t="shared" ref="AE43" si="11">SUM(AE36:AE42)</f>
        <v>5</v>
      </c>
      <c r="AF43" s="113">
        <f t="shared" ref="AF43" si="12">SUM(AF36:AF42)</f>
        <v>216.92859523809526</v>
      </c>
      <c r="AG43" s="113">
        <f t="shared" ref="AG43" si="13">SUM(AG36:AG42)</f>
        <v>374.2988095238095</v>
      </c>
      <c r="AH43" s="113">
        <f t="shared" ref="AH43" si="14">SUM(AH36:AH42)</f>
        <v>56.895404761904764</v>
      </c>
      <c r="AI43" s="113">
        <f t="shared" ref="AI43" si="15">SUM(AI36:AI42)</f>
        <v>3.7526190476190475</v>
      </c>
      <c r="AJ43" s="113">
        <f t="shared" ref="AJ43" si="16">SUM(AJ36:AJ42)</f>
        <v>299.29523809523812</v>
      </c>
      <c r="AK43" s="113">
        <f t="shared" ref="AK43" si="17">SUM(AK36:AK42)</f>
        <v>0</v>
      </c>
      <c r="AL43" s="113">
        <f t="shared" ref="AL43" si="18">SUM(AL36:AL42)</f>
        <v>0</v>
      </c>
      <c r="AM43" s="113">
        <f t="shared" ref="AM43" si="19">SUM(AM36:AM42)</f>
        <v>1</v>
      </c>
      <c r="AN43" s="113">
        <f>SUM(AN36:AN41)</f>
        <v>12.783529411764706</v>
      </c>
      <c r="AO43" s="14"/>
      <c r="AP43" s="13" t="s">
        <v>6</v>
      </c>
      <c r="AQ43" s="98">
        <f>SUM(AQ36:AQ39)</f>
        <v>580</v>
      </c>
      <c r="AR43" s="113">
        <f>SUM(AR36:AR41)</f>
        <v>15.351904761904763</v>
      </c>
      <c r="AS43" s="113">
        <f>SUM(AS36:AS41)</f>
        <v>22.122142857142855</v>
      </c>
      <c r="AT43" s="113">
        <f>SUM(AT36:AT41)</f>
        <v>72.466400560224088</v>
      </c>
      <c r="AU43" s="113">
        <f>SUM(AU36:AU41)</f>
        <v>552.53571428571422</v>
      </c>
      <c r="AV43" s="113">
        <f t="shared" ref="AV43" si="20">SUM(AV36:AV42)</f>
        <v>0.95940476190476187</v>
      </c>
      <c r="AW43" s="113">
        <f t="shared" ref="AW43" si="21">SUM(AW36:AW42)</f>
        <v>0.76857142857142857</v>
      </c>
      <c r="AX43" s="113">
        <f t="shared" ref="AX43" si="22">SUM(AX36:AX42)</f>
        <v>43.94</v>
      </c>
      <c r="AY43" s="113">
        <f t="shared" ref="AY43" si="23">SUM(AY36:AY42)</f>
        <v>5</v>
      </c>
      <c r="AZ43" s="113">
        <f t="shared" ref="AZ43" si="24">SUM(AZ36:AZ42)</f>
        <v>216.92859523809526</v>
      </c>
      <c r="BA43" s="113">
        <f t="shared" ref="BA43" si="25">SUM(BA36:BA42)</f>
        <v>374.2988095238095</v>
      </c>
      <c r="BB43" s="113">
        <f t="shared" ref="BB43" si="26">SUM(BB36:BB42)</f>
        <v>56.895404761904764</v>
      </c>
      <c r="BC43" s="113">
        <f t="shared" ref="BC43" si="27">SUM(BC36:BC42)</f>
        <v>3.7526190476190475</v>
      </c>
      <c r="BD43" s="113">
        <f t="shared" ref="BD43" si="28">SUM(BD36:BD42)</f>
        <v>299.29523809523812</v>
      </c>
      <c r="BE43" s="113">
        <f t="shared" ref="BE43" si="29">SUM(BE36:BE42)</f>
        <v>0</v>
      </c>
      <c r="BF43" s="113">
        <f t="shared" ref="BF43" si="30">SUM(BF36:BF42)</f>
        <v>0</v>
      </c>
      <c r="BG43" s="113">
        <f t="shared" ref="BG43" si="31">SUM(BG36:BG42)</f>
        <v>1</v>
      </c>
      <c r="BH43" s="113">
        <f>SUM(BH36:BH41)</f>
        <v>12.783529411764706</v>
      </c>
    </row>
    <row r="44" spans="1:60" s="8" customFormat="1" ht="15.6" customHeight="1" x14ac:dyDescent="0.25">
      <c r="A44" s="164" t="s">
        <v>16</v>
      </c>
      <c r="B44" s="164"/>
      <c r="C44" s="164"/>
      <c r="D44" s="164"/>
      <c r="E44" s="164"/>
      <c r="F44" s="164"/>
      <c r="G44" s="164"/>
      <c r="H44" s="164"/>
      <c r="I44" s="164"/>
      <c r="J44" s="164"/>
      <c r="K44" s="164"/>
      <c r="L44" s="164"/>
      <c r="M44" s="164"/>
      <c r="N44" s="164"/>
      <c r="O44" s="164"/>
      <c r="P44" s="164"/>
      <c r="Q44" s="164"/>
      <c r="R44" s="164"/>
      <c r="S44" s="164"/>
      <c r="T44" s="164"/>
      <c r="U44" s="164" t="s">
        <v>16</v>
      </c>
      <c r="V44" s="164"/>
      <c r="W44" s="164"/>
      <c r="X44" s="164"/>
      <c r="Y44" s="164"/>
      <c r="Z44" s="164"/>
      <c r="AA44" s="164"/>
      <c r="AB44" s="164"/>
      <c r="AC44" s="164"/>
      <c r="AD44" s="164"/>
      <c r="AE44" s="164"/>
      <c r="AF44" s="164"/>
      <c r="AG44" s="164"/>
      <c r="AH44" s="164"/>
      <c r="AI44" s="164"/>
      <c r="AJ44" s="164"/>
      <c r="AK44" s="164"/>
      <c r="AL44" s="164"/>
      <c r="AM44" s="164"/>
      <c r="AN44" s="164"/>
      <c r="AO44" s="164" t="s">
        <v>16</v>
      </c>
      <c r="AP44" s="164"/>
      <c r="AQ44" s="164"/>
      <c r="AR44" s="164"/>
      <c r="AS44" s="164"/>
      <c r="AT44" s="164"/>
      <c r="AU44" s="164"/>
      <c r="AV44" s="164"/>
      <c r="AW44" s="164"/>
      <c r="AX44" s="164"/>
      <c r="AY44" s="164"/>
      <c r="AZ44" s="164"/>
      <c r="BA44" s="164"/>
      <c r="BB44" s="164"/>
      <c r="BC44" s="164"/>
      <c r="BD44" s="164"/>
      <c r="BE44" s="164"/>
      <c r="BF44" s="164"/>
      <c r="BG44" s="164"/>
      <c r="BH44" s="164"/>
    </row>
    <row r="45" spans="1:60" s="8" customFormat="1" ht="15.6" customHeight="1" x14ac:dyDescent="0.25">
      <c r="A45" s="70" t="s">
        <v>181</v>
      </c>
      <c r="B45" s="116" t="str">
        <f>'[1]ФРУКТЫ, ОВОЩИ'!$E$219</f>
        <v>Салат из свежих огурцов</v>
      </c>
      <c r="C45" s="71">
        <f>'[1]ФРУКТЫ, ОВОЩИ'!$E$222</f>
        <v>60</v>
      </c>
      <c r="D45" s="109">
        <f>'[1]ФРУКТЫ, ОВОЩИ'!$A$240</f>
        <v>0.5</v>
      </c>
      <c r="E45" s="109">
        <f>'[1]ФРУКТЫ, ОВОЩИ'!$C$240</f>
        <v>4.4000000000000004</v>
      </c>
      <c r="F45" s="109">
        <f>'[1]ФРУКТЫ, ОВОЩИ'!$E$240</f>
        <v>1.4</v>
      </c>
      <c r="G45" s="109">
        <f>'[1]ФРУКТЫ, ОВОЩИ'!$G$240</f>
        <v>56.3</v>
      </c>
      <c r="H45" s="109">
        <v>0.01</v>
      </c>
      <c r="I45" s="109">
        <v>0</v>
      </c>
      <c r="J45" s="109">
        <v>0</v>
      </c>
      <c r="K45" s="109">
        <v>0</v>
      </c>
      <c r="L45" s="109">
        <v>11.5</v>
      </c>
      <c r="M45" s="109">
        <v>12</v>
      </c>
      <c r="N45" s="109">
        <v>7</v>
      </c>
      <c r="O45" s="109">
        <v>0.3</v>
      </c>
      <c r="P45" s="109">
        <v>38</v>
      </c>
      <c r="Q45" s="109">
        <v>0</v>
      </c>
      <c r="R45" s="109">
        <v>0</v>
      </c>
      <c r="S45" s="109">
        <v>0</v>
      </c>
      <c r="T45" s="109">
        <f>'[1]ФРУКТЫ, ОВОЩИ'!$I$240</f>
        <v>0.5</v>
      </c>
      <c r="U45" s="70" t="s">
        <v>182</v>
      </c>
      <c r="V45" s="65" t="str">
        <f>'[1]ФРУКТЫ, ОВОЩИ'!$E$219</f>
        <v>Салат из свежих огурцов</v>
      </c>
      <c r="W45" s="71">
        <f>'[1]ФРУКТЫ, ОВОЩИ'!$P$222</f>
        <v>100</v>
      </c>
      <c r="X45" s="109">
        <f>'[1]ФРУКТЫ, ОВОЩИ'!$L$240</f>
        <v>0.83333333333333337</v>
      </c>
      <c r="Y45" s="109">
        <f>'[1]ФРУКТЫ, ОВОЩИ'!$N$240</f>
        <v>7.3333333333333339</v>
      </c>
      <c r="Z45" s="109">
        <f>'[1]ФРУКТЫ, ОВОЩИ'!$P$240</f>
        <v>2.3333333333333335</v>
      </c>
      <c r="AA45" s="109">
        <f>'[1]ФРУКТЫ, ОВОЩИ'!$R$240</f>
        <v>93.833333333333329</v>
      </c>
      <c r="AB45" s="109">
        <f>H45*100/60</f>
        <v>1.6666666666666666E-2</v>
      </c>
      <c r="AC45" s="109">
        <f t="shared" ref="AC45:AM45" si="32">I45*100/60</f>
        <v>0</v>
      </c>
      <c r="AD45" s="109">
        <f t="shared" si="32"/>
        <v>0</v>
      </c>
      <c r="AE45" s="109">
        <f t="shared" si="32"/>
        <v>0</v>
      </c>
      <c r="AF45" s="109">
        <f t="shared" si="32"/>
        <v>19.166666666666668</v>
      </c>
      <c r="AG45" s="109">
        <f t="shared" si="32"/>
        <v>20</v>
      </c>
      <c r="AH45" s="109">
        <f t="shared" si="32"/>
        <v>11.666666666666666</v>
      </c>
      <c r="AI45" s="109">
        <f t="shared" si="32"/>
        <v>0.5</v>
      </c>
      <c r="AJ45" s="109">
        <f t="shared" si="32"/>
        <v>63.333333333333336</v>
      </c>
      <c r="AK45" s="109">
        <f t="shared" si="32"/>
        <v>0</v>
      </c>
      <c r="AL45" s="109">
        <f t="shared" si="32"/>
        <v>0</v>
      </c>
      <c r="AM45" s="109">
        <f t="shared" si="32"/>
        <v>0</v>
      </c>
      <c r="AN45" s="109">
        <f>'[1]ФРУКТЫ, ОВОЩИ'!$T$240</f>
        <v>0.83333333333333337</v>
      </c>
      <c r="AO45" s="70" t="s">
        <v>182</v>
      </c>
      <c r="AP45" s="65" t="str">
        <f>'[1]ФРУКТЫ, ОВОЩИ'!$E$219</f>
        <v>Салат из свежих огурцов</v>
      </c>
      <c r="AQ45" s="71">
        <f>'[1]ФРУКТЫ, ОВОЩИ'!$P$222</f>
        <v>100</v>
      </c>
      <c r="AR45" s="109">
        <f>'[1]ФРУКТЫ, ОВОЩИ'!$L$240</f>
        <v>0.83333333333333337</v>
      </c>
      <c r="AS45" s="109">
        <f>'[1]ФРУКТЫ, ОВОЩИ'!$N$240</f>
        <v>7.3333333333333339</v>
      </c>
      <c r="AT45" s="109">
        <f>'[1]ФРУКТЫ, ОВОЩИ'!$P$240</f>
        <v>2.3333333333333335</v>
      </c>
      <c r="AU45" s="109">
        <f>'[1]ФРУКТЫ, ОВОЩИ'!$R$240</f>
        <v>93.833333333333329</v>
      </c>
      <c r="AV45" s="109">
        <v>1.6666666666666666E-2</v>
      </c>
      <c r="AW45" s="109">
        <v>0</v>
      </c>
      <c r="AX45" s="109">
        <v>0</v>
      </c>
      <c r="AY45" s="109">
        <v>0</v>
      </c>
      <c r="AZ45" s="109">
        <v>19.166666666666668</v>
      </c>
      <c r="BA45" s="109">
        <v>20</v>
      </c>
      <c r="BB45" s="109">
        <v>11.666666666666666</v>
      </c>
      <c r="BC45" s="109">
        <v>0.5</v>
      </c>
      <c r="BD45" s="109">
        <v>63.333333333333336</v>
      </c>
      <c r="BE45" s="109">
        <v>0</v>
      </c>
      <c r="BF45" s="109">
        <v>0</v>
      </c>
      <c r="BG45" s="109">
        <v>0</v>
      </c>
      <c r="BH45" s="109">
        <f>'[1]ФРУКТЫ, ОВОЩИ'!$T$240</f>
        <v>0.83333333333333337</v>
      </c>
    </row>
    <row r="46" spans="1:60" s="8" customFormat="1" ht="15.6" customHeight="1" x14ac:dyDescent="0.25">
      <c r="A46" s="70" t="s">
        <v>109</v>
      </c>
      <c r="B46" s="66" t="str">
        <f>[1]СУПЫ!$E$11</f>
        <v>Свекольник</v>
      </c>
      <c r="C46" s="71">
        <f>[1]СУПЫ!$E$14</f>
        <v>200</v>
      </c>
      <c r="D46" s="112">
        <f>[1]СУПЫ!$A$30</f>
        <v>1.8</v>
      </c>
      <c r="E46" s="112">
        <f>[1]СУПЫ!$C$30</f>
        <v>4.0999999999999996</v>
      </c>
      <c r="F46" s="112">
        <f>[1]СУПЫ!$E$30</f>
        <v>9.3000000000000007</v>
      </c>
      <c r="G46" s="112">
        <f>[1]СУПЫ!$G$30</f>
        <v>81.12</v>
      </c>
      <c r="H46" s="112">
        <v>7.0000000000000007E-2</v>
      </c>
      <c r="I46" s="112">
        <v>0</v>
      </c>
      <c r="J46" s="112">
        <v>33.299999999999997</v>
      </c>
      <c r="K46" s="112">
        <v>0</v>
      </c>
      <c r="L46" s="112">
        <v>41.9</v>
      </c>
      <c r="M46" s="112">
        <v>65.8</v>
      </c>
      <c r="N46" s="112">
        <v>11</v>
      </c>
      <c r="O46" s="112">
        <v>0.3</v>
      </c>
      <c r="P46" s="112">
        <v>63</v>
      </c>
      <c r="Q46" s="112">
        <v>0</v>
      </c>
      <c r="R46" s="112">
        <v>0</v>
      </c>
      <c r="S46" s="112">
        <v>0</v>
      </c>
      <c r="T46" s="112">
        <f>[1]СУПЫ!$I$30</f>
        <v>3.6</v>
      </c>
      <c r="U46" s="70" t="s">
        <v>108</v>
      </c>
      <c r="V46" s="66" t="str">
        <f>[1]СУПЫ!$P$11</f>
        <v>Свекольник</v>
      </c>
      <c r="W46" s="71">
        <f>[1]СУПЫ!$P$14</f>
        <v>250</v>
      </c>
      <c r="X46" s="109">
        <f>[1]СУПЫ!$L$30</f>
        <v>2.25</v>
      </c>
      <c r="Y46" s="109">
        <f>[1]СУПЫ!$N$30</f>
        <v>5.125</v>
      </c>
      <c r="Z46" s="109">
        <f>[1]СУПЫ!$P$30</f>
        <v>11.625</v>
      </c>
      <c r="AA46" s="109">
        <f>[1]СУПЫ!$R$30</f>
        <v>101.4</v>
      </c>
      <c r="AB46" s="109">
        <f>H46*250/200</f>
        <v>8.7499999999999994E-2</v>
      </c>
      <c r="AC46" s="109">
        <f t="shared" ref="AC46:AM46" si="33">I46*250/200</f>
        <v>0</v>
      </c>
      <c r="AD46" s="109">
        <f t="shared" si="33"/>
        <v>41.625</v>
      </c>
      <c r="AE46" s="109">
        <f t="shared" si="33"/>
        <v>0</v>
      </c>
      <c r="AF46" s="109">
        <f t="shared" si="33"/>
        <v>52.375</v>
      </c>
      <c r="AG46" s="109">
        <f t="shared" si="33"/>
        <v>82.25</v>
      </c>
      <c r="AH46" s="109">
        <f t="shared" si="33"/>
        <v>13.75</v>
      </c>
      <c r="AI46" s="109">
        <f t="shared" si="33"/>
        <v>0.375</v>
      </c>
      <c r="AJ46" s="109">
        <f t="shared" si="33"/>
        <v>78.75</v>
      </c>
      <c r="AK46" s="109">
        <f t="shared" si="33"/>
        <v>0</v>
      </c>
      <c r="AL46" s="109">
        <f t="shared" si="33"/>
        <v>0</v>
      </c>
      <c r="AM46" s="109">
        <f t="shared" si="33"/>
        <v>0</v>
      </c>
      <c r="AN46" s="109">
        <f>[1]СУПЫ!$T$30</f>
        <v>4.5</v>
      </c>
      <c r="AO46" s="70" t="s">
        <v>108</v>
      </c>
      <c r="AP46" s="66" t="str">
        <f>[1]СУПЫ!$P$11</f>
        <v>Свекольник</v>
      </c>
      <c r="AQ46" s="71">
        <f>[1]СУПЫ!$P$14</f>
        <v>250</v>
      </c>
      <c r="AR46" s="109">
        <f>[1]СУПЫ!$L$30</f>
        <v>2.25</v>
      </c>
      <c r="AS46" s="109">
        <f>[1]СУПЫ!$N$30</f>
        <v>5.125</v>
      </c>
      <c r="AT46" s="109">
        <f>[1]СУПЫ!$P$30</f>
        <v>11.625</v>
      </c>
      <c r="AU46" s="109">
        <f>[1]СУПЫ!$R$30</f>
        <v>101.4</v>
      </c>
      <c r="AV46" s="109">
        <v>8.7499999999999994E-2</v>
      </c>
      <c r="AW46" s="109">
        <v>0</v>
      </c>
      <c r="AX46" s="109">
        <v>41.625</v>
      </c>
      <c r="AY46" s="109">
        <v>0</v>
      </c>
      <c r="AZ46" s="109">
        <v>52.375</v>
      </c>
      <c r="BA46" s="109">
        <v>82.25</v>
      </c>
      <c r="BB46" s="109">
        <v>13.75</v>
      </c>
      <c r="BC46" s="109">
        <v>0.375</v>
      </c>
      <c r="BD46" s="109">
        <v>78.75</v>
      </c>
      <c r="BE46" s="109">
        <v>0</v>
      </c>
      <c r="BF46" s="109">
        <v>0</v>
      </c>
      <c r="BG46" s="109">
        <v>0</v>
      </c>
      <c r="BH46" s="109">
        <f>[1]СУПЫ!$T$30</f>
        <v>4.5</v>
      </c>
    </row>
    <row r="47" spans="1:60" s="8" customFormat="1" ht="15.6" customHeight="1" x14ac:dyDescent="0.25">
      <c r="A47" s="70" t="s">
        <v>55</v>
      </c>
      <c r="B47" s="66" t="s">
        <v>91</v>
      </c>
      <c r="C47" s="71">
        <f>'[1]МЯСО, РЫБА'!$E$140</f>
        <v>90</v>
      </c>
      <c r="D47" s="110">
        <f>'[1]МЯСО, РЫБА'!$A$156</f>
        <v>10.4</v>
      </c>
      <c r="E47" s="110">
        <f>'[1]МЯСО, РЫБА'!$C$156</f>
        <v>9.5</v>
      </c>
      <c r="F47" s="110">
        <f>'[1]МЯСО, РЫБА'!$E$156</f>
        <v>17.7</v>
      </c>
      <c r="G47" s="110">
        <f>'[1]МЯСО, РЫБА'!$G$156</f>
        <v>205</v>
      </c>
      <c r="H47" s="110">
        <v>0.02</v>
      </c>
      <c r="I47" s="110">
        <v>0</v>
      </c>
      <c r="J47" s="110">
        <v>44.1</v>
      </c>
      <c r="K47" s="110">
        <v>0</v>
      </c>
      <c r="L47" s="110">
        <v>22.8</v>
      </c>
      <c r="M47" s="110">
        <v>55.24</v>
      </c>
      <c r="N47" s="110">
        <v>12</v>
      </c>
      <c r="O47" s="110">
        <v>0.65</v>
      </c>
      <c r="P47" s="110">
        <v>84</v>
      </c>
      <c r="Q47" s="110">
        <v>0</v>
      </c>
      <c r="R47" s="110">
        <v>0</v>
      </c>
      <c r="S47" s="110">
        <v>0</v>
      </c>
      <c r="T47" s="110">
        <f>'[1]МЯСО, РЫБА'!$I$156</f>
        <v>0.13</v>
      </c>
      <c r="U47" s="70" t="s">
        <v>183</v>
      </c>
      <c r="V47" s="66" t="s">
        <v>91</v>
      </c>
      <c r="W47" s="71">
        <f>'[1]МЯСО, РЫБА'!$P$140</f>
        <v>100</v>
      </c>
      <c r="X47" s="109">
        <f>'[1]МЯСО, РЫБА'!$L$156</f>
        <v>11.555555555555555</v>
      </c>
      <c r="Y47" s="109">
        <f>'[1]МЯСО, РЫБА'!$N$156</f>
        <v>10.555555555555555</v>
      </c>
      <c r="Z47" s="109">
        <f>'[1]МЯСО, РЫБА'!$P$156</f>
        <v>19.666666666666668</v>
      </c>
      <c r="AA47" s="109">
        <f>'[1]МЯСО, РЫБА'!$R$156</f>
        <v>227.77777777777777</v>
      </c>
      <c r="AB47" s="109">
        <f>H47*100/90</f>
        <v>2.2222222222222223E-2</v>
      </c>
      <c r="AC47" s="109">
        <f t="shared" ref="AC47:AM47" si="34">I47*100/90</f>
        <v>0</v>
      </c>
      <c r="AD47" s="109">
        <f t="shared" si="34"/>
        <v>49</v>
      </c>
      <c r="AE47" s="109">
        <f t="shared" si="34"/>
        <v>0</v>
      </c>
      <c r="AF47" s="109">
        <f t="shared" si="34"/>
        <v>25.333333333333332</v>
      </c>
      <c r="AG47" s="109">
        <f t="shared" si="34"/>
        <v>61.37777777777778</v>
      </c>
      <c r="AH47" s="109">
        <f t="shared" si="34"/>
        <v>13.333333333333334</v>
      </c>
      <c r="AI47" s="109">
        <f t="shared" si="34"/>
        <v>0.72222222222222221</v>
      </c>
      <c r="AJ47" s="109">
        <f t="shared" si="34"/>
        <v>93.333333333333329</v>
      </c>
      <c r="AK47" s="109">
        <f t="shared" si="34"/>
        <v>0</v>
      </c>
      <c r="AL47" s="109">
        <f t="shared" si="34"/>
        <v>0</v>
      </c>
      <c r="AM47" s="109">
        <f t="shared" si="34"/>
        <v>0</v>
      </c>
      <c r="AN47" s="109">
        <f>'[1]МЯСО, РЫБА'!$T$156</f>
        <v>0.14444444444444443</v>
      </c>
      <c r="AO47" s="70" t="s">
        <v>183</v>
      </c>
      <c r="AP47" s="66" t="s">
        <v>91</v>
      </c>
      <c r="AQ47" s="71">
        <f>'[1]МЯСО, РЫБА'!$P$140</f>
        <v>100</v>
      </c>
      <c r="AR47" s="109">
        <f>'[1]МЯСО, РЫБА'!$L$156</f>
        <v>11.555555555555555</v>
      </c>
      <c r="AS47" s="109">
        <f>'[1]МЯСО, РЫБА'!$N$156</f>
        <v>10.555555555555555</v>
      </c>
      <c r="AT47" s="109">
        <f>'[1]МЯСО, РЫБА'!$P$156</f>
        <v>19.666666666666668</v>
      </c>
      <c r="AU47" s="109">
        <f>'[1]МЯСО, РЫБА'!$R$156</f>
        <v>227.77777777777777</v>
      </c>
      <c r="AV47" s="109">
        <v>2.2222222222222223E-2</v>
      </c>
      <c r="AW47" s="109">
        <v>0</v>
      </c>
      <c r="AX47" s="109">
        <v>49</v>
      </c>
      <c r="AY47" s="109">
        <v>0</v>
      </c>
      <c r="AZ47" s="109">
        <v>25.333333333333332</v>
      </c>
      <c r="BA47" s="109">
        <v>61.37777777777778</v>
      </c>
      <c r="BB47" s="109">
        <v>13.333333333333334</v>
      </c>
      <c r="BC47" s="109">
        <v>0.72222222222222221</v>
      </c>
      <c r="BD47" s="109">
        <v>93.333333333333329</v>
      </c>
      <c r="BE47" s="109">
        <v>0</v>
      </c>
      <c r="BF47" s="109">
        <v>0</v>
      </c>
      <c r="BG47" s="109">
        <v>0</v>
      </c>
      <c r="BH47" s="109">
        <f>'[1]МЯСО, РЫБА'!$T$156</f>
        <v>0.14444444444444443</v>
      </c>
    </row>
    <row r="48" spans="1:60" s="8" customFormat="1" ht="15.6" customHeight="1" x14ac:dyDescent="0.25">
      <c r="A48" s="73" t="s">
        <v>107</v>
      </c>
      <c r="B48" s="118" t="str">
        <f>[1]ГАРНИРЫ!$E$182</f>
        <v>Рагу из овощей</v>
      </c>
      <c r="C48" s="99">
        <f>[1]ГАРНИРЫ!$E$185</f>
        <v>150</v>
      </c>
      <c r="D48" s="112">
        <f>[1]ГАРНИРЫ!$A$205</f>
        <v>2.2999999999999998</v>
      </c>
      <c r="E48" s="112">
        <f>[1]ГАРНИРЫ!$C$205</f>
        <v>7</v>
      </c>
      <c r="F48" s="112">
        <f>[1]ГАРНИРЫ!$E$205</f>
        <v>19.399999999999999</v>
      </c>
      <c r="G48" s="112">
        <f>[1]ГАРНИРЫ!$G$205</f>
        <v>159</v>
      </c>
      <c r="H48" s="112">
        <v>0.11</v>
      </c>
      <c r="I48" s="112">
        <v>0</v>
      </c>
      <c r="J48" s="112">
        <v>43.6</v>
      </c>
      <c r="K48" s="112">
        <v>2</v>
      </c>
      <c r="L48" s="112">
        <v>217</v>
      </c>
      <c r="M48" s="112">
        <v>85</v>
      </c>
      <c r="N48" s="112">
        <v>17.46</v>
      </c>
      <c r="O48" s="112">
        <v>0.69</v>
      </c>
      <c r="P48" s="112">
        <v>170</v>
      </c>
      <c r="Q48" s="112">
        <v>0</v>
      </c>
      <c r="R48" s="112">
        <v>0</v>
      </c>
      <c r="S48" s="112">
        <v>0</v>
      </c>
      <c r="T48" s="112">
        <f>[1]ГАРНИРЫ!$I$205</f>
        <v>10.199999999999999</v>
      </c>
      <c r="U48" s="70" t="s">
        <v>106</v>
      </c>
      <c r="V48" s="65" t="str">
        <f>[1]ГАРНИРЫ!$P$182</f>
        <v>Рагу из овощей</v>
      </c>
      <c r="W48" s="71">
        <f>[1]ГАРНИРЫ!$P$185</f>
        <v>180</v>
      </c>
      <c r="X48" s="109">
        <f>[1]ГАРНИРЫ!$L$205</f>
        <v>2.76</v>
      </c>
      <c r="Y48" s="109">
        <f>[1]ГАРНИРЫ!$N$205</f>
        <v>8.4</v>
      </c>
      <c r="Z48" s="109">
        <f>[1]ГАРНИРЫ!$P$205</f>
        <v>23.279999999999998</v>
      </c>
      <c r="AA48" s="109">
        <f>[1]ГАРНИРЫ!$R$205</f>
        <v>190.8</v>
      </c>
      <c r="AB48" s="109">
        <f>H48*180/150</f>
        <v>0.13200000000000001</v>
      </c>
      <c r="AC48" s="109">
        <f t="shared" ref="AC48:AN48" si="35">I48*180/150</f>
        <v>0</v>
      </c>
      <c r="AD48" s="109">
        <f t="shared" si="35"/>
        <v>52.32</v>
      </c>
      <c r="AE48" s="109">
        <f t="shared" si="35"/>
        <v>2.4</v>
      </c>
      <c r="AF48" s="109">
        <f t="shared" si="35"/>
        <v>260.39999999999998</v>
      </c>
      <c r="AG48" s="109">
        <f t="shared" si="35"/>
        <v>102</v>
      </c>
      <c r="AH48" s="109">
        <f t="shared" si="35"/>
        <v>20.952000000000002</v>
      </c>
      <c r="AI48" s="109">
        <f t="shared" si="35"/>
        <v>0.82799999999999996</v>
      </c>
      <c r="AJ48" s="109">
        <f t="shared" si="35"/>
        <v>204</v>
      </c>
      <c r="AK48" s="109">
        <f t="shared" si="35"/>
        <v>0</v>
      </c>
      <c r="AL48" s="109">
        <f t="shared" si="35"/>
        <v>0</v>
      </c>
      <c r="AM48" s="109">
        <f t="shared" si="35"/>
        <v>0</v>
      </c>
      <c r="AN48" s="109">
        <f t="shared" si="35"/>
        <v>12.239999999999998</v>
      </c>
      <c r="AO48" s="70" t="s">
        <v>106</v>
      </c>
      <c r="AP48" s="65" t="str">
        <f>[1]ГАРНИРЫ!$P$182</f>
        <v>Рагу из овощей</v>
      </c>
      <c r="AQ48" s="71">
        <f>[1]ГАРНИРЫ!$P$185</f>
        <v>180</v>
      </c>
      <c r="AR48" s="109">
        <f>[1]ГАРНИРЫ!$L$205</f>
        <v>2.76</v>
      </c>
      <c r="AS48" s="109">
        <f>[1]ГАРНИРЫ!$N$205</f>
        <v>8.4</v>
      </c>
      <c r="AT48" s="109">
        <f>[1]ГАРНИРЫ!$P$205</f>
        <v>23.279999999999998</v>
      </c>
      <c r="AU48" s="109">
        <f>[1]ГАРНИРЫ!$R$205</f>
        <v>190.8</v>
      </c>
      <c r="AV48" s="109">
        <v>0.13200000000000001</v>
      </c>
      <c r="AW48" s="109">
        <v>0</v>
      </c>
      <c r="AX48" s="109">
        <v>52.32</v>
      </c>
      <c r="AY48" s="109">
        <v>2.4</v>
      </c>
      <c r="AZ48" s="109">
        <v>260.39999999999998</v>
      </c>
      <c r="BA48" s="109">
        <v>102</v>
      </c>
      <c r="BB48" s="109">
        <v>20.952000000000002</v>
      </c>
      <c r="BC48" s="109">
        <v>0.82799999999999996</v>
      </c>
      <c r="BD48" s="109">
        <v>204</v>
      </c>
      <c r="BE48" s="109">
        <v>0</v>
      </c>
      <c r="BF48" s="109">
        <v>0</v>
      </c>
      <c r="BG48" s="109">
        <v>0</v>
      </c>
      <c r="BH48" s="109">
        <f>[1]ГАРНИРЫ!$T$205</f>
        <v>12.239999999999998</v>
      </c>
    </row>
    <row r="49" spans="1:60" s="8" customFormat="1" ht="15.6" customHeight="1" x14ac:dyDescent="0.25">
      <c r="A49" s="70" t="s">
        <v>11</v>
      </c>
      <c r="B49" s="65" t="str">
        <f>[1]НАПИТКИ!$P$220</f>
        <v>Сок фруктовый</v>
      </c>
      <c r="C49" s="71">
        <f>[1]НАПИТКИ!$P$223</f>
        <v>200</v>
      </c>
      <c r="D49" s="109">
        <f>[1]НАПИТКИ!$L$241</f>
        <v>2</v>
      </c>
      <c r="E49" s="109">
        <f>[1]НАПИТКИ!$N$241</f>
        <v>0.16666666666666666</v>
      </c>
      <c r="F49" s="109">
        <f>[1]НАПИТКИ!$P$241</f>
        <v>3.7777777777777777</v>
      </c>
      <c r="G49" s="109">
        <f>[1]НАПИТКИ!$R$241</f>
        <v>24.888888888888889</v>
      </c>
      <c r="H49" s="109">
        <v>0.02</v>
      </c>
      <c r="I49" s="109">
        <v>0</v>
      </c>
      <c r="J49" s="109">
        <v>0</v>
      </c>
      <c r="K49" s="109">
        <v>0</v>
      </c>
      <c r="L49" s="109">
        <v>14</v>
      </c>
      <c r="M49" s="109">
        <v>14</v>
      </c>
      <c r="N49" s="109">
        <v>8</v>
      </c>
      <c r="O49" s="109">
        <v>0.22</v>
      </c>
      <c r="P49" s="109">
        <v>25</v>
      </c>
      <c r="Q49" s="109">
        <v>0</v>
      </c>
      <c r="R49" s="109">
        <v>0</v>
      </c>
      <c r="S49" s="109">
        <v>0</v>
      </c>
      <c r="T49" s="109">
        <f>[1]НАПИТКИ!$T$241</f>
        <v>8</v>
      </c>
      <c r="U49" s="70" t="s">
        <v>11</v>
      </c>
      <c r="V49" s="65" t="str">
        <f>[1]НАПИТКИ!$P$220</f>
        <v>Сок фруктовый</v>
      </c>
      <c r="W49" s="71">
        <f>[1]НАПИТКИ!$P$223</f>
        <v>200</v>
      </c>
      <c r="X49" s="109">
        <f>[1]НАПИТКИ!$L$241</f>
        <v>2</v>
      </c>
      <c r="Y49" s="109">
        <f>[1]НАПИТКИ!$N$241</f>
        <v>0.16666666666666666</v>
      </c>
      <c r="Z49" s="109">
        <f>[1]НАПИТКИ!$P$241</f>
        <v>3.7777777777777777</v>
      </c>
      <c r="AA49" s="109">
        <f>[1]НАПИТКИ!$R$241</f>
        <v>24.888888888888889</v>
      </c>
      <c r="AB49" s="109">
        <f>H49</f>
        <v>0.02</v>
      </c>
      <c r="AC49" s="109">
        <f t="shared" ref="AC49:AM49" si="36">I49</f>
        <v>0</v>
      </c>
      <c r="AD49" s="109">
        <f t="shared" si="36"/>
        <v>0</v>
      </c>
      <c r="AE49" s="109">
        <f t="shared" si="36"/>
        <v>0</v>
      </c>
      <c r="AF49" s="109">
        <f t="shared" si="36"/>
        <v>14</v>
      </c>
      <c r="AG49" s="109">
        <f t="shared" si="36"/>
        <v>14</v>
      </c>
      <c r="AH49" s="109">
        <f t="shared" si="36"/>
        <v>8</v>
      </c>
      <c r="AI49" s="109">
        <f t="shared" si="36"/>
        <v>0.22</v>
      </c>
      <c r="AJ49" s="109">
        <f t="shared" si="36"/>
        <v>25</v>
      </c>
      <c r="AK49" s="109">
        <f t="shared" si="36"/>
        <v>0</v>
      </c>
      <c r="AL49" s="109">
        <f t="shared" si="36"/>
        <v>0</v>
      </c>
      <c r="AM49" s="109">
        <f t="shared" si="36"/>
        <v>0</v>
      </c>
      <c r="AN49" s="109">
        <f>[1]НАПИТКИ!$T$241</f>
        <v>8</v>
      </c>
      <c r="AO49" s="70" t="s">
        <v>11</v>
      </c>
      <c r="AP49" s="65" t="str">
        <f>[1]НАПИТКИ!$P$220</f>
        <v>Сок фруктовый</v>
      </c>
      <c r="AQ49" s="71">
        <f>[1]НАПИТКИ!$P$223</f>
        <v>200</v>
      </c>
      <c r="AR49" s="109">
        <f>[1]НАПИТКИ!$L$241</f>
        <v>2</v>
      </c>
      <c r="AS49" s="109">
        <f>[1]НАПИТКИ!$N$241</f>
        <v>0.16666666666666666</v>
      </c>
      <c r="AT49" s="109">
        <f>[1]НАПИТКИ!$P$241</f>
        <v>3.7777777777777777</v>
      </c>
      <c r="AU49" s="109">
        <f>[1]НАПИТКИ!$R$241</f>
        <v>24.888888888888889</v>
      </c>
      <c r="AV49" s="109">
        <v>0.02</v>
      </c>
      <c r="AW49" s="109">
        <v>0</v>
      </c>
      <c r="AX49" s="109">
        <v>0</v>
      </c>
      <c r="AY49" s="109">
        <v>0</v>
      </c>
      <c r="AZ49" s="109">
        <v>14</v>
      </c>
      <c r="BA49" s="109">
        <v>14</v>
      </c>
      <c r="BB49" s="109">
        <v>8</v>
      </c>
      <c r="BC49" s="109">
        <v>0.22</v>
      </c>
      <c r="BD49" s="109">
        <v>25</v>
      </c>
      <c r="BE49" s="109">
        <v>0</v>
      </c>
      <c r="BF49" s="109">
        <v>0</v>
      </c>
      <c r="BG49" s="109">
        <v>0</v>
      </c>
      <c r="BH49" s="109">
        <f>[1]НАПИТКИ!$T$241</f>
        <v>8</v>
      </c>
    </row>
    <row r="50" spans="1:60" s="8" customFormat="1" ht="15.6" customHeight="1" x14ac:dyDescent="0.25">
      <c r="A50" s="70" t="s">
        <v>10</v>
      </c>
      <c r="B50" s="65" t="str">
        <f>'[1]ГАСТРОНОМИЯ, ВЫПЕЧКА'!$AA$52</f>
        <v>Хлеб пшеничный</v>
      </c>
      <c r="C50" s="71">
        <f>'[1]ГАСТРОНОМИЯ, ВЫПЕЧКА'!$AA$54</f>
        <v>45</v>
      </c>
      <c r="D50" s="109">
        <f>'[1]ГАСТРОНОМИЯ, ВЫПЕЧКА'!$W$72</f>
        <v>0.38571428571428573</v>
      </c>
      <c r="E50" s="109">
        <f>'[1]ГАСТРОНОМИЯ, ВЫПЕЧКА'!$Y$72</f>
        <v>5.1428571428571428E-2</v>
      </c>
      <c r="F50" s="109">
        <f>'[1]ГАСТРОНОМИЯ, ВЫПЕЧКА'!$AA$72</f>
        <v>21.857142857142858</v>
      </c>
      <c r="G50" s="109">
        <f>'[1]ГАСТРОНОМИЯ, ВЫПЕЧКА'!$AC$72</f>
        <v>93.857142857142861</v>
      </c>
      <c r="H50" s="109">
        <v>0.02</v>
      </c>
      <c r="I50" s="109">
        <v>0.2</v>
      </c>
      <c r="J50" s="109">
        <v>0</v>
      </c>
      <c r="K50" s="109">
        <v>0</v>
      </c>
      <c r="L50" s="109">
        <v>4.5999999999999996</v>
      </c>
      <c r="M50" s="109">
        <v>17.399999999999999</v>
      </c>
      <c r="N50" s="109">
        <v>6.6</v>
      </c>
      <c r="O50" s="109">
        <v>0.22</v>
      </c>
      <c r="P50" s="109">
        <v>9</v>
      </c>
      <c r="Q50" s="109">
        <v>0</v>
      </c>
      <c r="R50" s="109">
        <v>0</v>
      </c>
      <c r="S50" s="109">
        <v>0</v>
      </c>
      <c r="T50" s="109">
        <f>'[1]ГАСТРОНОМИЯ, ВЫПЕЧКА'!$AE$72</f>
        <v>0</v>
      </c>
      <c r="U50" s="70" t="s">
        <v>122</v>
      </c>
      <c r="V50" s="65" t="str">
        <f>'[1]ГАСТРОНОМИЯ, ВЫПЕЧКА'!$AL$52</f>
        <v>Хлеб пшеничный</v>
      </c>
      <c r="W50" s="71">
        <f>'[1]ГАСТРОНОМИЯ, ВЫПЕЧКА'!$AW$54</f>
        <v>55</v>
      </c>
      <c r="X50" s="109">
        <f>'[1]ГАСТРОНОМИЯ, ВЫПЕЧКА'!$AS$72</f>
        <v>0.47142857142857142</v>
      </c>
      <c r="Y50" s="109">
        <f>'[1]ГАСТРОНОМИЯ, ВЫПЕЧКА'!$AU$72</f>
        <v>6.2857142857142861E-2</v>
      </c>
      <c r="Z50" s="109">
        <f>'[1]ГАСТРОНОМИЯ, ВЫПЕЧКА'!$AW$72</f>
        <v>26.714285714285715</v>
      </c>
      <c r="AA50" s="109">
        <f>'[1]ГАСТРОНОМИЯ, ВЫПЕЧКА'!$AY$72</f>
        <v>114.71428571428571</v>
      </c>
      <c r="AB50" s="109">
        <f>H50*55/45</f>
        <v>2.4444444444444446E-2</v>
      </c>
      <c r="AC50" s="109">
        <f t="shared" ref="AC50:AM50" si="37">I50*55/45</f>
        <v>0.24444444444444444</v>
      </c>
      <c r="AD50" s="109">
        <f t="shared" si="37"/>
        <v>0</v>
      </c>
      <c r="AE50" s="109">
        <f t="shared" si="37"/>
        <v>0</v>
      </c>
      <c r="AF50" s="109">
        <f t="shared" si="37"/>
        <v>5.6222222222222218</v>
      </c>
      <c r="AG50" s="109">
        <f t="shared" si="37"/>
        <v>21.266666666666666</v>
      </c>
      <c r="AH50" s="109">
        <f t="shared" si="37"/>
        <v>8.0666666666666664</v>
      </c>
      <c r="AI50" s="109">
        <f t="shared" si="37"/>
        <v>0.2688888888888889</v>
      </c>
      <c r="AJ50" s="109">
        <f t="shared" si="37"/>
        <v>11</v>
      </c>
      <c r="AK50" s="109">
        <f t="shared" si="37"/>
        <v>0</v>
      </c>
      <c r="AL50" s="109">
        <f t="shared" si="37"/>
        <v>0</v>
      </c>
      <c r="AM50" s="109">
        <f t="shared" si="37"/>
        <v>0</v>
      </c>
      <c r="AN50" s="109">
        <f>'[1]ГАСТРОНОМИЯ, ВЫПЕЧКА'!$BA$72</f>
        <v>0</v>
      </c>
      <c r="AO50" s="70" t="s">
        <v>122</v>
      </c>
      <c r="AP50" s="65" t="str">
        <f>'[1]ГАСТРОНОМИЯ, ВЫПЕЧКА'!$AL$52</f>
        <v>Хлеб пшеничный</v>
      </c>
      <c r="AQ50" s="71">
        <f>'[1]ГАСТРОНОМИЯ, ВЫПЕЧКА'!$AW$54</f>
        <v>55</v>
      </c>
      <c r="AR50" s="109">
        <f>'[1]ГАСТРОНОМИЯ, ВЫПЕЧКА'!$AS$72</f>
        <v>0.47142857142857142</v>
      </c>
      <c r="AS50" s="109">
        <f>'[1]ГАСТРОНОМИЯ, ВЫПЕЧКА'!$AU$72</f>
        <v>6.2857142857142861E-2</v>
      </c>
      <c r="AT50" s="109">
        <f>'[1]ГАСТРОНОМИЯ, ВЫПЕЧКА'!$AW$72</f>
        <v>26.714285714285715</v>
      </c>
      <c r="AU50" s="109">
        <f>'[1]ГАСТРОНОМИЯ, ВЫПЕЧКА'!$AY$72</f>
        <v>114.71428571428571</v>
      </c>
      <c r="AV50" s="109">
        <v>2.4444444444444446E-2</v>
      </c>
      <c r="AW50" s="109">
        <v>0.24444444444444444</v>
      </c>
      <c r="AX50" s="109">
        <v>0</v>
      </c>
      <c r="AY50" s="109">
        <v>0</v>
      </c>
      <c r="AZ50" s="109">
        <v>5.6222222222222218</v>
      </c>
      <c r="BA50" s="109">
        <v>21.266666666666666</v>
      </c>
      <c r="BB50" s="109">
        <v>8.0666666666666664</v>
      </c>
      <c r="BC50" s="109">
        <v>0.2688888888888889</v>
      </c>
      <c r="BD50" s="109">
        <v>11</v>
      </c>
      <c r="BE50" s="109">
        <v>0</v>
      </c>
      <c r="BF50" s="109">
        <v>0</v>
      </c>
      <c r="BG50" s="109">
        <v>0</v>
      </c>
      <c r="BH50" s="109">
        <f>'[1]ГАСТРОНОМИЯ, ВЫПЕЧКА'!$BA$72</f>
        <v>0</v>
      </c>
    </row>
    <row r="51" spans="1:60" s="8" customFormat="1" ht="15.6" customHeight="1" x14ac:dyDescent="0.25">
      <c r="A51" s="70" t="s">
        <v>8</v>
      </c>
      <c r="B51" s="65" t="str">
        <f>'[1]ГАСТРОНОМИЯ, ВЫПЕЧКА'!$AA$11</f>
        <v>Хлеб ржано-пшеничный</v>
      </c>
      <c r="C51" s="71">
        <f>'[1]ГАСТРОНОМИЯ, ВЫПЕЧКА'!$AA$13</f>
        <v>30</v>
      </c>
      <c r="D51" s="109">
        <f>'[1]ГАСТРОНОМИЯ, ВЫПЕЧКА'!$W$31</f>
        <v>1.5</v>
      </c>
      <c r="E51" s="109">
        <f>'[1]ГАСТРОНОМИЯ, ВЫПЕЧКА'!$Y$31</f>
        <v>1.05</v>
      </c>
      <c r="F51" s="109">
        <f>'[1]ГАСТРОНОМИЯ, ВЫПЕЧКА'!$AA$31</f>
        <v>10.050000000000001</v>
      </c>
      <c r="G51" s="109">
        <f>'[1]ГАСТРОНОМИЯ, ВЫПЕЧКА'!$AC$31</f>
        <v>52.5</v>
      </c>
      <c r="H51" s="109">
        <v>0.13</v>
      </c>
      <c r="I51" s="109">
        <v>0</v>
      </c>
      <c r="J51" s="109">
        <v>0</v>
      </c>
      <c r="K51" s="109">
        <v>0</v>
      </c>
      <c r="L51" s="109">
        <v>5.75</v>
      </c>
      <c r="M51" s="109">
        <v>26.5</v>
      </c>
      <c r="N51" s="109">
        <v>6.25</v>
      </c>
      <c r="O51" s="109">
        <v>0.78</v>
      </c>
      <c r="P51" s="109">
        <v>7</v>
      </c>
      <c r="Q51" s="109">
        <v>0</v>
      </c>
      <c r="R51" s="109">
        <v>0</v>
      </c>
      <c r="S51" s="109">
        <v>0</v>
      </c>
      <c r="T51" s="109">
        <f>'[1]ГАСТРОНОМИЯ, ВЫПЕЧКА'!$AE$31</f>
        <v>0</v>
      </c>
      <c r="U51" s="70" t="s">
        <v>7</v>
      </c>
      <c r="V51" s="65" t="str">
        <f>'[1]ГАСТРОНОМИЯ, ВЫПЕЧКА'!$AL$11</f>
        <v>Хлеб ржано-пшеничный</v>
      </c>
      <c r="W51" s="71">
        <f>'[1]ГАСТРОНОМИЯ, ВЫПЕЧКА'!$AL$13</f>
        <v>40</v>
      </c>
      <c r="X51" s="109">
        <f>'[1]ГАСТРОНОМИЯ, ВЫПЕЧКА'!$AH$31</f>
        <v>2</v>
      </c>
      <c r="Y51" s="109">
        <f>'[1]ГАСТРОНОМИЯ, ВЫПЕЧКА'!$AJ$31</f>
        <v>1.4</v>
      </c>
      <c r="Z51" s="109">
        <f>'[1]ГАСТРОНОМИЯ, ВЫПЕЧКА'!$AL$31</f>
        <v>13.4</v>
      </c>
      <c r="AA51" s="109">
        <f>'[1]ГАСТРОНОМИЯ, ВЫПЕЧКА'!$AN$31</f>
        <v>70</v>
      </c>
      <c r="AB51" s="109">
        <f>H51*40/30</f>
        <v>0.17333333333333334</v>
      </c>
      <c r="AC51" s="109">
        <f t="shared" ref="AC51:AM51" si="38">I51*40/30</f>
        <v>0</v>
      </c>
      <c r="AD51" s="109">
        <f t="shared" si="38"/>
        <v>0</v>
      </c>
      <c r="AE51" s="109">
        <f t="shared" si="38"/>
        <v>0</v>
      </c>
      <c r="AF51" s="109">
        <f t="shared" si="38"/>
        <v>7.666666666666667</v>
      </c>
      <c r="AG51" s="109">
        <f t="shared" si="38"/>
        <v>35.333333333333336</v>
      </c>
      <c r="AH51" s="109">
        <f t="shared" si="38"/>
        <v>8.3333333333333339</v>
      </c>
      <c r="AI51" s="109">
        <f t="shared" si="38"/>
        <v>1.04</v>
      </c>
      <c r="AJ51" s="109">
        <f t="shared" si="38"/>
        <v>9.3333333333333339</v>
      </c>
      <c r="AK51" s="109">
        <f t="shared" si="38"/>
        <v>0</v>
      </c>
      <c r="AL51" s="109">
        <f t="shared" si="38"/>
        <v>0</v>
      </c>
      <c r="AM51" s="109">
        <f t="shared" si="38"/>
        <v>0</v>
      </c>
      <c r="AN51" s="109">
        <f>'[1]ГАСТРОНОМИЯ, ВЫПЕЧКА'!$AP$31</f>
        <v>0</v>
      </c>
      <c r="AO51" s="70" t="s">
        <v>7</v>
      </c>
      <c r="AP51" s="65" t="str">
        <f>'[1]ГАСТРОНОМИЯ, ВЫПЕЧКА'!$AL$11</f>
        <v>Хлеб ржано-пшеничный</v>
      </c>
      <c r="AQ51" s="71">
        <f>'[1]ГАСТРОНОМИЯ, ВЫПЕЧКА'!$AL$13</f>
        <v>40</v>
      </c>
      <c r="AR51" s="109">
        <f>'[1]ГАСТРОНОМИЯ, ВЫПЕЧКА'!$AH$31</f>
        <v>2</v>
      </c>
      <c r="AS51" s="109">
        <f>'[1]ГАСТРОНОМИЯ, ВЫПЕЧКА'!$AJ$31</f>
        <v>1.4</v>
      </c>
      <c r="AT51" s="109">
        <f>'[1]ГАСТРОНОМИЯ, ВЫПЕЧКА'!$AL$31</f>
        <v>13.4</v>
      </c>
      <c r="AU51" s="109">
        <f>'[1]ГАСТРОНОМИЯ, ВЫПЕЧКА'!$AN$31</f>
        <v>70</v>
      </c>
      <c r="AV51" s="109">
        <v>0.17333333333333334</v>
      </c>
      <c r="AW51" s="109">
        <v>0</v>
      </c>
      <c r="AX51" s="109">
        <v>0</v>
      </c>
      <c r="AY51" s="109">
        <v>0</v>
      </c>
      <c r="AZ51" s="109">
        <v>7.666666666666667</v>
      </c>
      <c r="BA51" s="109">
        <v>35.333333333333336</v>
      </c>
      <c r="BB51" s="109">
        <v>8.3333333333333339</v>
      </c>
      <c r="BC51" s="109">
        <v>1.04</v>
      </c>
      <c r="BD51" s="109">
        <v>9.3333333333333339</v>
      </c>
      <c r="BE51" s="109">
        <v>0</v>
      </c>
      <c r="BF51" s="109">
        <v>0</v>
      </c>
      <c r="BG51" s="109">
        <v>0</v>
      </c>
      <c r="BH51" s="109">
        <f>'[1]ГАСТРОНОМИЯ, ВЫПЕЧКА'!$AP$31</f>
        <v>0</v>
      </c>
    </row>
    <row r="52" spans="1:60" s="8" customFormat="1" ht="15.6" customHeight="1" x14ac:dyDescent="0.25">
      <c r="A52" s="70"/>
      <c r="B52" s="65" t="s">
        <v>202</v>
      </c>
      <c r="C52" s="71">
        <v>18</v>
      </c>
      <c r="D52" s="109">
        <v>2.0699999999999998</v>
      </c>
      <c r="E52" s="109">
        <v>5.4</v>
      </c>
      <c r="F52" s="109">
        <v>7.4</v>
      </c>
      <c r="G52" s="109">
        <v>92.8</v>
      </c>
      <c r="H52" s="109">
        <v>0</v>
      </c>
      <c r="I52" s="109">
        <v>0</v>
      </c>
      <c r="J52" s="109">
        <v>0</v>
      </c>
      <c r="K52" s="109">
        <v>0</v>
      </c>
      <c r="L52" s="109">
        <v>0</v>
      </c>
      <c r="M52" s="109">
        <v>0</v>
      </c>
      <c r="N52" s="109">
        <v>0</v>
      </c>
      <c r="O52" s="109">
        <v>0</v>
      </c>
      <c r="P52" s="109">
        <v>0</v>
      </c>
      <c r="Q52" s="109">
        <v>0</v>
      </c>
      <c r="R52" s="109">
        <v>0</v>
      </c>
      <c r="S52" s="109">
        <v>0</v>
      </c>
      <c r="T52" s="109">
        <v>0</v>
      </c>
      <c r="U52" s="15"/>
      <c r="V52" s="10"/>
      <c r="W52" s="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/>
      <c r="AO52" s="15"/>
      <c r="AP52" s="10"/>
      <c r="AQ52" s="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/>
      <c r="BH52" s="109"/>
    </row>
    <row r="53" spans="1:60" s="8" customFormat="1" ht="15.6" customHeight="1" x14ac:dyDescent="0.25">
      <c r="A53" s="72"/>
      <c r="B53" s="13" t="s">
        <v>6</v>
      </c>
      <c r="C53" s="100">
        <f>SUM(C45:C49)</f>
        <v>700</v>
      </c>
      <c r="D53" s="111">
        <f>SUM(D45:D51)</f>
        <v>18.885714285714286</v>
      </c>
      <c r="E53" s="111">
        <f>SUM(E45:E51)</f>
        <v>26.268095238095238</v>
      </c>
      <c r="F53" s="111">
        <f>SUM(F45:F51)</f>
        <v>83.484920634920627</v>
      </c>
      <c r="G53" s="111">
        <f>SUM(G45:G51)</f>
        <v>672.66603174603176</v>
      </c>
      <c r="H53" s="111">
        <f t="shared" ref="H53:S53" si="39">SUM(H45:H52)</f>
        <v>0.38</v>
      </c>
      <c r="I53" s="111">
        <f t="shared" si="39"/>
        <v>0.2</v>
      </c>
      <c r="J53" s="111">
        <f t="shared" si="39"/>
        <v>121</v>
      </c>
      <c r="K53" s="111">
        <f t="shared" si="39"/>
        <v>2</v>
      </c>
      <c r="L53" s="111">
        <f t="shared" si="39"/>
        <v>317.55</v>
      </c>
      <c r="M53" s="111">
        <f t="shared" si="39"/>
        <v>275.94</v>
      </c>
      <c r="N53" s="111">
        <f t="shared" si="39"/>
        <v>68.31</v>
      </c>
      <c r="O53" s="111">
        <f t="shared" si="39"/>
        <v>3.16</v>
      </c>
      <c r="P53" s="111">
        <f t="shared" si="39"/>
        <v>396</v>
      </c>
      <c r="Q53" s="111">
        <f t="shared" si="39"/>
        <v>0</v>
      </c>
      <c r="R53" s="111">
        <f t="shared" si="39"/>
        <v>0</v>
      </c>
      <c r="S53" s="111">
        <f t="shared" si="39"/>
        <v>0</v>
      </c>
      <c r="T53" s="111">
        <f>SUM(T45:T51)</f>
        <v>22.43</v>
      </c>
      <c r="U53" s="14"/>
      <c r="V53" s="13" t="s">
        <v>6</v>
      </c>
      <c r="W53" s="98">
        <f>SUM(W45:W49)</f>
        <v>830</v>
      </c>
      <c r="X53" s="113">
        <f>SUM(X45:X51)</f>
        <v>21.870317460317462</v>
      </c>
      <c r="Y53" s="113">
        <f>SUM(Y45:Y51)</f>
        <v>33.043412698412702</v>
      </c>
      <c r="Z53" s="113">
        <f>SUM(Z45:Z51)</f>
        <v>100.7970634920635</v>
      </c>
      <c r="AA53" s="113">
        <f>SUM(AA45:AA51)</f>
        <v>823.41428571428571</v>
      </c>
      <c r="AB53" s="113">
        <f t="shared" ref="AB53" si="40">SUM(AB45:AB52)</f>
        <v>0.47616666666666668</v>
      </c>
      <c r="AC53" s="113">
        <f t="shared" ref="AC53" si="41">SUM(AC45:AC52)</f>
        <v>0.24444444444444444</v>
      </c>
      <c r="AD53" s="113">
        <f t="shared" ref="AD53" si="42">SUM(AD45:AD52)</f>
        <v>142.94499999999999</v>
      </c>
      <c r="AE53" s="113">
        <f t="shared" ref="AE53" si="43">SUM(AE45:AE52)</f>
        <v>2.4</v>
      </c>
      <c r="AF53" s="113">
        <f t="shared" ref="AF53" si="44">SUM(AF45:AF52)</f>
        <v>384.56388888888887</v>
      </c>
      <c r="AG53" s="113">
        <f t="shared" ref="AG53" si="45">SUM(AG45:AG52)</f>
        <v>336.22777777777776</v>
      </c>
      <c r="AH53" s="113">
        <f t="shared" ref="AH53" si="46">SUM(AH45:AH52)</f>
        <v>84.10199999999999</v>
      </c>
      <c r="AI53" s="113">
        <f t="shared" ref="AI53" si="47">SUM(AI45:AI52)</f>
        <v>3.9541111111111111</v>
      </c>
      <c r="AJ53" s="113">
        <f t="shared" ref="AJ53" si="48">SUM(AJ45:AJ52)</f>
        <v>484.75</v>
      </c>
      <c r="AK53" s="113">
        <f t="shared" ref="AK53" si="49">SUM(AK45:AK52)</f>
        <v>0</v>
      </c>
      <c r="AL53" s="113">
        <f t="shared" ref="AL53" si="50">SUM(AL45:AL52)</f>
        <v>0</v>
      </c>
      <c r="AM53" s="113">
        <f t="shared" ref="AM53" si="51">SUM(AM45:AM52)</f>
        <v>0</v>
      </c>
      <c r="AN53" s="113">
        <f>SUM(AN45:AN51)</f>
        <v>25.717777777777776</v>
      </c>
      <c r="AO53" s="14"/>
      <c r="AP53" s="13" t="s">
        <v>6</v>
      </c>
      <c r="AQ53" s="98">
        <f>SUM(AQ45:AQ49)</f>
        <v>830</v>
      </c>
      <c r="AR53" s="113">
        <f>SUM(AR45:AR51)</f>
        <v>21.870317460317462</v>
      </c>
      <c r="AS53" s="113">
        <f>SUM(AS45:AS51)</f>
        <v>33.043412698412702</v>
      </c>
      <c r="AT53" s="113">
        <f>SUM(AT45:AT51)</f>
        <v>100.7970634920635</v>
      </c>
      <c r="AU53" s="113">
        <f>SUM(AU45:AU51)</f>
        <v>823.41428571428571</v>
      </c>
      <c r="AV53" s="113">
        <f t="shared" ref="AV53" si="52">SUM(AV45:AV52)</f>
        <v>0.47616666666666668</v>
      </c>
      <c r="AW53" s="113">
        <f t="shared" ref="AW53" si="53">SUM(AW45:AW52)</f>
        <v>0.24444444444444444</v>
      </c>
      <c r="AX53" s="113">
        <f t="shared" ref="AX53" si="54">SUM(AX45:AX52)</f>
        <v>142.94499999999999</v>
      </c>
      <c r="AY53" s="113">
        <f t="shared" ref="AY53" si="55">SUM(AY45:AY52)</f>
        <v>2.4</v>
      </c>
      <c r="AZ53" s="113">
        <f t="shared" ref="AZ53" si="56">SUM(AZ45:AZ52)</f>
        <v>384.56388888888887</v>
      </c>
      <c r="BA53" s="113">
        <f t="shared" ref="BA53" si="57">SUM(BA45:BA52)</f>
        <v>336.22777777777776</v>
      </c>
      <c r="BB53" s="113">
        <f t="shared" ref="BB53" si="58">SUM(BB45:BB52)</f>
        <v>84.10199999999999</v>
      </c>
      <c r="BC53" s="113">
        <f t="shared" ref="BC53" si="59">SUM(BC45:BC52)</f>
        <v>3.9541111111111111</v>
      </c>
      <c r="BD53" s="113">
        <f t="shared" ref="BD53" si="60">SUM(BD45:BD52)</f>
        <v>484.75</v>
      </c>
      <c r="BE53" s="113">
        <f t="shared" ref="BE53" si="61">SUM(BE45:BE52)</f>
        <v>0</v>
      </c>
      <c r="BF53" s="113">
        <f t="shared" ref="BF53" si="62">SUM(BF45:BF52)</f>
        <v>0</v>
      </c>
      <c r="BG53" s="113">
        <f t="shared" ref="BG53" si="63">SUM(BG45:BG52)</f>
        <v>0</v>
      </c>
      <c r="BH53" s="113">
        <f>SUM(BH45:BH51)</f>
        <v>25.717777777777776</v>
      </c>
    </row>
    <row r="54" spans="1:60" s="8" customFormat="1" ht="15.6" customHeight="1" x14ac:dyDescent="0.25">
      <c r="A54" s="164" t="s">
        <v>105</v>
      </c>
      <c r="B54" s="164"/>
      <c r="C54" s="164"/>
      <c r="D54" s="164"/>
      <c r="E54" s="164"/>
      <c r="F54" s="164"/>
      <c r="G54" s="164"/>
      <c r="H54" s="164"/>
      <c r="I54" s="164"/>
      <c r="J54" s="164"/>
      <c r="K54" s="164"/>
      <c r="L54" s="164"/>
      <c r="M54" s="164"/>
      <c r="N54" s="164"/>
      <c r="O54" s="164"/>
      <c r="P54" s="164"/>
      <c r="Q54" s="164"/>
      <c r="R54" s="164"/>
      <c r="S54" s="164"/>
      <c r="T54" s="164"/>
      <c r="U54" s="164" t="s">
        <v>105</v>
      </c>
      <c r="V54" s="164"/>
      <c r="W54" s="164"/>
      <c r="X54" s="164"/>
      <c r="Y54" s="164"/>
      <c r="Z54" s="164"/>
      <c r="AA54" s="164"/>
      <c r="AB54" s="164"/>
      <c r="AC54" s="164"/>
      <c r="AD54" s="164"/>
      <c r="AE54" s="164"/>
      <c r="AF54" s="164"/>
      <c r="AG54" s="164"/>
      <c r="AH54" s="164"/>
      <c r="AI54" s="164"/>
      <c r="AJ54" s="164"/>
      <c r="AK54" s="164"/>
      <c r="AL54" s="164"/>
      <c r="AM54" s="164"/>
      <c r="AN54" s="164"/>
      <c r="AO54" s="164" t="s">
        <v>105</v>
      </c>
      <c r="AP54" s="164"/>
      <c r="AQ54" s="164"/>
      <c r="AR54" s="164"/>
      <c r="AS54" s="164"/>
      <c r="AT54" s="164"/>
      <c r="AU54" s="164"/>
      <c r="AV54" s="164"/>
      <c r="AW54" s="164"/>
      <c r="AX54" s="164"/>
      <c r="AY54" s="164"/>
      <c r="AZ54" s="164"/>
      <c r="BA54" s="164"/>
      <c r="BB54" s="164"/>
      <c r="BC54" s="164"/>
      <c r="BD54" s="164"/>
      <c r="BE54" s="164"/>
      <c r="BF54" s="164"/>
      <c r="BG54" s="164"/>
      <c r="BH54" s="164"/>
    </row>
    <row r="55" spans="1:60" s="8" customFormat="1" ht="15.6" customHeight="1" x14ac:dyDescent="0.25">
      <c r="A55" s="70" t="s">
        <v>123</v>
      </c>
      <c r="B55" s="65" t="str">
        <f>'[1]ГАСТРОНОМИЯ, ВЫПЕЧКА'!$E$267</f>
        <v xml:space="preserve">Оладьи </v>
      </c>
      <c r="C55" s="71">
        <f>'[1]ГАСТРОНОМИЯ, ВЫПЕЧКА'!$E$270</f>
        <v>100</v>
      </c>
      <c r="D55" s="109">
        <f>'[1]ГАСТРОНОМИЯ, ВЫПЕЧКА'!$A$288</f>
        <v>7.3</v>
      </c>
      <c r="E55" s="109">
        <f>'[1]ГАСТРОНОМИЯ, ВЫПЕЧКА'!$C$288</f>
        <v>8.1999999999999993</v>
      </c>
      <c r="F55" s="109">
        <f>'[1]ГАСТРОНОМИЯ, ВЫПЕЧКА'!$E$288</f>
        <v>28.5</v>
      </c>
      <c r="G55" s="109">
        <f>'[1]ГАСТРОНОМИЯ, ВЫПЕЧКА'!$G$288</f>
        <v>201.3</v>
      </c>
      <c r="H55" s="109">
        <v>0.4</v>
      </c>
      <c r="I55" s="109">
        <v>0</v>
      </c>
      <c r="J55" s="109">
        <v>3.97</v>
      </c>
      <c r="K55" s="109">
        <v>0</v>
      </c>
      <c r="L55" s="109">
        <v>3.06</v>
      </c>
      <c r="M55" s="109">
        <v>10.09</v>
      </c>
      <c r="N55" s="109">
        <v>7.1</v>
      </c>
      <c r="O55" s="109">
        <v>0.3</v>
      </c>
      <c r="P55" s="109">
        <v>10</v>
      </c>
      <c r="Q55" s="109">
        <v>0</v>
      </c>
      <c r="R55" s="109">
        <v>0</v>
      </c>
      <c r="S55" s="109">
        <v>0</v>
      </c>
      <c r="T55" s="109">
        <f>'[1]ГАСТРОНОМИЯ, ВЫПЕЧКА'!$I$288</f>
        <v>0.1</v>
      </c>
      <c r="U55" s="70" t="s">
        <v>124</v>
      </c>
      <c r="V55" s="65" t="str">
        <f>'[1]ГАСТРОНОМИЯ, ВЫПЕЧКА'!$P$267</f>
        <v xml:space="preserve">Оладьи </v>
      </c>
      <c r="W55" s="71">
        <f>'[1]ГАСТРОНОМИЯ, ВЫПЕЧКА'!$P$270</f>
        <v>150</v>
      </c>
      <c r="X55" s="109">
        <f>'[1]ГАСТРОНОМИЯ, ВЫПЕЧКА'!$L$288</f>
        <v>10.95</v>
      </c>
      <c r="Y55" s="109">
        <f>'[1]ГАСТРОНОМИЯ, ВЫПЕЧКА'!$N$288</f>
        <v>12.3</v>
      </c>
      <c r="Z55" s="109">
        <f>'[1]ГАСТРОНОМИЯ, ВЫПЕЧКА'!$P$288</f>
        <v>42.75</v>
      </c>
      <c r="AA55" s="109">
        <f>'[1]ГАСТРОНОМИЯ, ВЫПЕЧКА'!$R$288</f>
        <v>301.95</v>
      </c>
      <c r="AB55" s="109">
        <f>H55*150/100</f>
        <v>0.6</v>
      </c>
      <c r="AC55" s="109">
        <f t="shared" ref="AC55:AM55" si="64">I55*150/100</f>
        <v>0</v>
      </c>
      <c r="AD55" s="109">
        <f t="shared" si="64"/>
        <v>5.9550000000000001</v>
      </c>
      <c r="AE55" s="109">
        <f t="shared" si="64"/>
        <v>0</v>
      </c>
      <c r="AF55" s="109">
        <f t="shared" si="64"/>
        <v>4.59</v>
      </c>
      <c r="AG55" s="109">
        <f t="shared" si="64"/>
        <v>15.135</v>
      </c>
      <c r="AH55" s="109">
        <f t="shared" si="64"/>
        <v>10.65</v>
      </c>
      <c r="AI55" s="109">
        <f t="shared" si="64"/>
        <v>0.45</v>
      </c>
      <c r="AJ55" s="109">
        <f t="shared" si="64"/>
        <v>15</v>
      </c>
      <c r="AK55" s="109">
        <f t="shared" si="64"/>
        <v>0</v>
      </c>
      <c r="AL55" s="109">
        <f t="shared" si="64"/>
        <v>0</v>
      </c>
      <c r="AM55" s="109">
        <f t="shared" si="64"/>
        <v>0</v>
      </c>
      <c r="AN55" s="109">
        <f>'[1]ГАСТРОНОМИЯ, ВЫПЕЧКА'!$T$288</f>
        <v>0.15</v>
      </c>
      <c r="AO55" s="70" t="s">
        <v>124</v>
      </c>
      <c r="AP55" s="65" t="str">
        <f>'[1]ГАСТРОНОМИЯ, ВЫПЕЧКА'!$P$267</f>
        <v xml:space="preserve">Оладьи </v>
      </c>
      <c r="AQ55" s="71">
        <f>'[1]ГАСТРОНОМИЯ, ВЫПЕЧКА'!$P$270</f>
        <v>150</v>
      </c>
      <c r="AR55" s="109">
        <f>'[1]ГАСТРОНОМИЯ, ВЫПЕЧКА'!$L$288</f>
        <v>10.95</v>
      </c>
      <c r="AS55" s="109">
        <f>'[1]ГАСТРОНОМИЯ, ВЫПЕЧКА'!$N$288</f>
        <v>12.3</v>
      </c>
      <c r="AT55" s="109">
        <f>'[1]ГАСТРОНОМИЯ, ВЫПЕЧКА'!$P$288</f>
        <v>42.75</v>
      </c>
      <c r="AU55" s="109">
        <f>'[1]ГАСТРОНОМИЯ, ВЫПЕЧКА'!$R$288</f>
        <v>301.95</v>
      </c>
      <c r="AV55" s="109">
        <v>0.6</v>
      </c>
      <c r="AW55" s="109">
        <v>0</v>
      </c>
      <c r="AX55" s="109">
        <v>5.9550000000000001</v>
      </c>
      <c r="AY55" s="109">
        <v>0</v>
      </c>
      <c r="AZ55" s="109">
        <v>4.59</v>
      </c>
      <c r="BA55" s="109">
        <v>15.135</v>
      </c>
      <c r="BB55" s="109">
        <v>10.65</v>
      </c>
      <c r="BC55" s="109">
        <v>0.45</v>
      </c>
      <c r="BD55" s="109">
        <v>15</v>
      </c>
      <c r="BE55" s="109">
        <v>0</v>
      </c>
      <c r="BF55" s="109">
        <v>0</v>
      </c>
      <c r="BG55" s="109">
        <v>0</v>
      </c>
      <c r="BH55" s="109">
        <f>'[1]ГАСТРОНОМИЯ, ВЫПЕЧКА'!$T$288</f>
        <v>0.15</v>
      </c>
    </row>
    <row r="56" spans="1:60" s="8" customFormat="1" ht="15.6" hidden="1" customHeight="1" x14ac:dyDescent="0.25">
      <c r="A56" s="70"/>
      <c r="B56" s="65"/>
      <c r="C56" s="71"/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70"/>
      <c r="V56" s="66"/>
      <c r="W56" s="71"/>
      <c r="X56" s="109"/>
      <c r="Y56" s="109"/>
      <c r="Z56" s="109"/>
      <c r="AA56" s="109"/>
      <c r="AB56" s="109"/>
      <c r="AC56" s="109"/>
      <c r="AD56" s="109"/>
      <c r="AE56" s="109"/>
      <c r="AF56" s="109"/>
      <c r="AG56" s="109"/>
      <c r="AH56" s="109"/>
      <c r="AI56" s="109"/>
      <c r="AJ56" s="109"/>
      <c r="AK56" s="109"/>
      <c r="AL56" s="109"/>
      <c r="AM56" s="109"/>
      <c r="AN56" s="109"/>
      <c r="AO56" s="70"/>
      <c r="AP56" s="66"/>
      <c r="AQ56" s="71"/>
      <c r="AR56" s="109"/>
      <c r="AS56" s="109"/>
      <c r="AT56" s="109"/>
      <c r="AU56" s="109"/>
      <c r="AV56" s="109"/>
      <c r="AW56" s="109"/>
      <c r="AX56" s="109"/>
      <c r="AY56" s="109"/>
      <c r="AZ56" s="109"/>
      <c r="BA56" s="109"/>
      <c r="BB56" s="109"/>
      <c r="BC56" s="109"/>
      <c r="BD56" s="109"/>
      <c r="BE56" s="109"/>
      <c r="BF56" s="109"/>
      <c r="BG56" s="109"/>
      <c r="BH56" s="109"/>
    </row>
    <row r="57" spans="1:60" s="8" customFormat="1" ht="15.6" customHeight="1" x14ac:dyDescent="0.25">
      <c r="A57" s="74"/>
      <c r="B57" s="65" t="s">
        <v>203</v>
      </c>
      <c r="C57" s="71">
        <v>200</v>
      </c>
      <c r="D57" s="112">
        <v>5.4</v>
      </c>
      <c r="E57" s="112">
        <v>5</v>
      </c>
      <c r="F57" s="112">
        <v>21.6</v>
      </c>
      <c r="G57" s="112">
        <v>152</v>
      </c>
      <c r="H57" s="112">
        <v>0.06</v>
      </c>
      <c r="I57" s="112">
        <v>0</v>
      </c>
      <c r="J57" s="112">
        <v>0.06</v>
      </c>
      <c r="K57" s="112">
        <v>0</v>
      </c>
      <c r="L57" s="112">
        <v>212.18</v>
      </c>
      <c r="M57" s="112">
        <v>112</v>
      </c>
      <c r="N57" s="112">
        <v>14</v>
      </c>
      <c r="O57" s="112">
        <v>0.18</v>
      </c>
      <c r="P57" s="112">
        <v>0</v>
      </c>
      <c r="Q57" s="112">
        <v>0</v>
      </c>
      <c r="R57" s="112">
        <v>0</v>
      </c>
      <c r="S57" s="112">
        <v>0</v>
      </c>
      <c r="T57" s="112">
        <v>0</v>
      </c>
      <c r="U57" s="70"/>
      <c r="V57" s="66" t="s">
        <v>203</v>
      </c>
      <c r="W57" s="71">
        <v>200</v>
      </c>
      <c r="X57" s="109">
        <v>5.4</v>
      </c>
      <c r="Y57" s="109">
        <v>5</v>
      </c>
      <c r="Z57" s="109">
        <v>21.6</v>
      </c>
      <c r="AA57" s="109">
        <v>152</v>
      </c>
      <c r="AB57" s="109">
        <f>H57</f>
        <v>0.06</v>
      </c>
      <c r="AC57" s="109">
        <f t="shared" ref="AC57:AM57" si="65">I57</f>
        <v>0</v>
      </c>
      <c r="AD57" s="109">
        <f t="shared" si="65"/>
        <v>0.06</v>
      </c>
      <c r="AE57" s="109">
        <f t="shared" si="65"/>
        <v>0</v>
      </c>
      <c r="AF57" s="109">
        <f t="shared" si="65"/>
        <v>212.18</v>
      </c>
      <c r="AG57" s="109">
        <f t="shared" si="65"/>
        <v>112</v>
      </c>
      <c r="AH57" s="109">
        <f t="shared" si="65"/>
        <v>14</v>
      </c>
      <c r="AI57" s="109">
        <f t="shared" si="65"/>
        <v>0.18</v>
      </c>
      <c r="AJ57" s="109">
        <f t="shared" si="65"/>
        <v>0</v>
      </c>
      <c r="AK57" s="109">
        <f t="shared" si="65"/>
        <v>0</v>
      </c>
      <c r="AL57" s="109">
        <f t="shared" si="65"/>
        <v>0</v>
      </c>
      <c r="AM57" s="109">
        <f t="shared" si="65"/>
        <v>0</v>
      </c>
      <c r="AN57" s="109">
        <v>0</v>
      </c>
      <c r="AO57" s="70"/>
      <c r="AP57" s="66" t="s">
        <v>203</v>
      </c>
      <c r="AQ57" s="71">
        <v>200</v>
      </c>
      <c r="AR57" s="109">
        <v>5.4</v>
      </c>
      <c r="AS57" s="109">
        <v>5</v>
      </c>
      <c r="AT57" s="109">
        <v>21.6</v>
      </c>
      <c r="AU57" s="109">
        <v>152</v>
      </c>
      <c r="AV57" s="109">
        <v>0.06</v>
      </c>
      <c r="AW57" s="109">
        <v>0</v>
      </c>
      <c r="AX57" s="109">
        <v>0.06</v>
      </c>
      <c r="AY57" s="109">
        <v>0</v>
      </c>
      <c r="AZ57" s="109">
        <v>212.18</v>
      </c>
      <c r="BA57" s="109">
        <v>112</v>
      </c>
      <c r="BB57" s="109">
        <v>14</v>
      </c>
      <c r="BC57" s="109">
        <v>0.18</v>
      </c>
      <c r="BD57" s="109">
        <v>0</v>
      </c>
      <c r="BE57" s="109">
        <v>0</v>
      </c>
      <c r="BF57" s="109">
        <v>0</v>
      </c>
      <c r="BG57" s="109">
        <v>0</v>
      </c>
      <c r="BH57" s="109">
        <v>0</v>
      </c>
    </row>
    <row r="58" spans="1:60" s="8" customFormat="1" ht="15.6" customHeight="1" x14ac:dyDescent="0.25">
      <c r="A58" s="74"/>
      <c r="B58" s="10"/>
      <c r="C58" s="71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112"/>
      <c r="T58" s="112"/>
      <c r="U58" s="70"/>
      <c r="V58" s="65" t="s">
        <v>222</v>
      </c>
      <c r="W58" s="71">
        <v>18</v>
      </c>
      <c r="X58" s="109">
        <v>2.0699999999999998</v>
      </c>
      <c r="Y58" s="109">
        <v>5.4</v>
      </c>
      <c r="Z58" s="109">
        <v>7.4</v>
      </c>
      <c r="AA58" s="109">
        <v>92.8</v>
      </c>
      <c r="AB58" s="109">
        <v>0</v>
      </c>
      <c r="AC58" s="109">
        <v>0</v>
      </c>
      <c r="AD58" s="109">
        <v>0.1</v>
      </c>
      <c r="AE58" s="109">
        <v>0</v>
      </c>
      <c r="AF58" s="109">
        <v>12</v>
      </c>
      <c r="AG58" s="109">
        <v>35</v>
      </c>
      <c r="AH58" s="109">
        <v>5</v>
      </c>
      <c r="AI58" s="109">
        <v>0.1</v>
      </c>
      <c r="AJ58" s="109">
        <v>0</v>
      </c>
      <c r="AK58" s="109">
        <v>0</v>
      </c>
      <c r="AL58" s="109">
        <v>0</v>
      </c>
      <c r="AM58" s="109">
        <v>0</v>
      </c>
      <c r="AN58" s="109">
        <v>0</v>
      </c>
      <c r="AO58" s="70"/>
      <c r="AP58" s="65" t="s">
        <v>222</v>
      </c>
      <c r="AQ58" s="71">
        <v>18</v>
      </c>
      <c r="AR58" s="109">
        <v>2.0699999999999998</v>
      </c>
      <c r="AS58" s="109">
        <v>5.4</v>
      </c>
      <c r="AT58" s="109">
        <v>7.4</v>
      </c>
      <c r="AU58" s="109">
        <v>92.8</v>
      </c>
      <c r="AV58" s="109">
        <v>0</v>
      </c>
      <c r="AW58" s="109">
        <v>0</v>
      </c>
      <c r="AX58" s="109">
        <v>0.1</v>
      </c>
      <c r="AY58" s="109">
        <v>0</v>
      </c>
      <c r="AZ58" s="109">
        <v>12</v>
      </c>
      <c r="BA58" s="109">
        <v>35</v>
      </c>
      <c r="BB58" s="109">
        <v>5</v>
      </c>
      <c r="BC58" s="109">
        <v>0.1</v>
      </c>
      <c r="BD58" s="109">
        <v>0</v>
      </c>
      <c r="BE58" s="109">
        <v>0</v>
      </c>
      <c r="BF58" s="109">
        <v>0</v>
      </c>
      <c r="BG58" s="109">
        <v>0</v>
      </c>
      <c r="BH58" s="109">
        <v>0</v>
      </c>
    </row>
    <row r="59" spans="1:60" s="8" customFormat="1" ht="15.6" customHeight="1" x14ac:dyDescent="0.25">
      <c r="A59" s="75"/>
      <c r="B59" s="13" t="s">
        <v>6</v>
      </c>
      <c r="C59" s="98">
        <f>SUM(C55:C57)</f>
        <v>300</v>
      </c>
      <c r="D59" s="111">
        <f>SUM(D55:D57)</f>
        <v>12.7</v>
      </c>
      <c r="E59" s="111">
        <f t="shared" ref="E59:T59" si="66">SUM(E55:E57)</f>
        <v>13.2</v>
      </c>
      <c r="F59" s="111">
        <f t="shared" si="66"/>
        <v>50.1</v>
      </c>
      <c r="G59" s="111">
        <f t="shared" si="66"/>
        <v>353.3</v>
      </c>
      <c r="H59" s="111">
        <f t="shared" si="66"/>
        <v>0.46</v>
      </c>
      <c r="I59" s="111">
        <f t="shared" si="66"/>
        <v>0</v>
      </c>
      <c r="J59" s="111">
        <f t="shared" si="66"/>
        <v>4.03</v>
      </c>
      <c r="K59" s="111">
        <f t="shared" si="66"/>
        <v>0</v>
      </c>
      <c r="L59" s="111">
        <f t="shared" si="66"/>
        <v>215.24</v>
      </c>
      <c r="M59" s="111">
        <f t="shared" si="66"/>
        <v>122.09</v>
      </c>
      <c r="N59" s="111">
        <f t="shared" si="66"/>
        <v>21.1</v>
      </c>
      <c r="O59" s="111">
        <f t="shared" si="66"/>
        <v>0.48</v>
      </c>
      <c r="P59" s="111">
        <f t="shared" si="66"/>
        <v>10</v>
      </c>
      <c r="Q59" s="111">
        <f t="shared" si="66"/>
        <v>0</v>
      </c>
      <c r="R59" s="111">
        <f t="shared" si="66"/>
        <v>0</v>
      </c>
      <c r="S59" s="111">
        <f t="shared" si="66"/>
        <v>0</v>
      </c>
      <c r="T59" s="111">
        <f t="shared" si="66"/>
        <v>0.1</v>
      </c>
      <c r="U59" s="12"/>
      <c r="V59" s="13" t="s">
        <v>6</v>
      </c>
      <c r="W59" s="98">
        <f>SUM(W55:W57)</f>
        <v>350</v>
      </c>
      <c r="X59" s="113">
        <f>SUM(X55:X57)</f>
        <v>16.350000000000001</v>
      </c>
      <c r="Y59" s="113">
        <f>SUM(Y55:Y57)</f>
        <v>17.3</v>
      </c>
      <c r="Z59" s="113">
        <f t="shared" ref="Z59:AN59" si="67">SUM(Z55:Z57)</f>
        <v>64.349999999999994</v>
      </c>
      <c r="AA59" s="113">
        <f t="shared" si="67"/>
        <v>453.95</v>
      </c>
      <c r="AB59" s="113">
        <f t="shared" si="67"/>
        <v>0.65999999999999992</v>
      </c>
      <c r="AC59" s="113">
        <f t="shared" si="67"/>
        <v>0</v>
      </c>
      <c r="AD59" s="113">
        <f t="shared" si="67"/>
        <v>6.0149999999999997</v>
      </c>
      <c r="AE59" s="113">
        <f t="shared" si="67"/>
        <v>0</v>
      </c>
      <c r="AF59" s="113">
        <f t="shared" si="67"/>
        <v>216.77</v>
      </c>
      <c r="AG59" s="113">
        <f t="shared" si="67"/>
        <v>127.13500000000001</v>
      </c>
      <c r="AH59" s="113">
        <f t="shared" si="67"/>
        <v>24.65</v>
      </c>
      <c r="AI59" s="113">
        <f t="shared" si="67"/>
        <v>0.63</v>
      </c>
      <c r="AJ59" s="113">
        <f t="shared" si="67"/>
        <v>15</v>
      </c>
      <c r="AK59" s="113">
        <f t="shared" si="67"/>
        <v>0</v>
      </c>
      <c r="AL59" s="113">
        <f t="shared" si="67"/>
        <v>0</v>
      </c>
      <c r="AM59" s="113">
        <f t="shared" si="67"/>
        <v>0</v>
      </c>
      <c r="AN59" s="113">
        <f t="shared" si="67"/>
        <v>0.15</v>
      </c>
      <c r="AO59" s="12"/>
      <c r="AP59" s="13" t="s">
        <v>6</v>
      </c>
      <c r="AQ59" s="98">
        <f>SUM(AQ55:AQ57)</f>
        <v>350</v>
      </c>
      <c r="AR59" s="113">
        <f>SUM(AR55:AR57)</f>
        <v>16.350000000000001</v>
      </c>
      <c r="AS59" s="113">
        <f t="shared" ref="AS59:AT59" si="68">SUM(AS55:AS57)</f>
        <v>17.3</v>
      </c>
      <c r="AT59" s="113">
        <f t="shared" si="68"/>
        <v>64.349999999999994</v>
      </c>
      <c r="AU59" s="113">
        <f>SUM(AU55:AU57)</f>
        <v>453.95</v>
      </c>
      <c r="AV59" s="113">
        <f>SUM(AV55:AV57)</f>
        <v>0.65999999999999992</v>
      </c>
      <c r="AW59" s="113">
        <f t="shared" ref="AW59:BH59" si="69">SUM(AW55:AW57)</f>
        <v>0</v>
      </c>
      <c r="AX59" s="113">
        <f t="shared" si="69"/>
        <v>6.0149999999999997</v>
      </c>
      <c r="AY59" s="113">
        <f t="shared" si="69"/>
        <v>0</v>
      </c>
      <c r="AZ59" s="113">
        <f t="shared" si="69"/>
        <v>216.77</v>
      </c>
      <c r="BA59" s="113">
        <f t="shared" si="69"/>
        <v>127.13500000000001</v>
      </c>
      <c r="BB59" s="113">
        <f t="shared" si="69"/>
        <v>24.65</v>
      </c>
      <c r="BC59" s="113">
        <f t="shared" si="69"/>
        <v>0.63</v>
      </c>
      <c r="BD59" s="113">
        <f t="shared" si="69"/>
        <v>15</v>
      </c>
      <c r="BE59" s="113">
        <f t="shared" si="69"/>
        <v>0</v>
      </c>
      <c r="BF59" s="113">
        <f t="shared" si="69"/>
        <v>0</v>
      </c>
      <c r="BG59" s="113">
        <f t="shared" si="69"/>
        <v>0</v>
      </c>
      <c r="BH59" s="113">
        <f t="shared" si="69"/>
        <v>0.15</v>
      </c>
    </row>
    <row r="60" spans="1:60" s="8" customFormat="1" ht="15.6" customHeight="1" x14ac:dyDescent="0.25">
      <c r="A60" s="75"/>
      <c r="B60" s="12" t="s">
        <v>104</v>
      </c>
      <c r="C60" s="98">
        <f t="shared" ref="C60:T60" si="70">C43+C53+C59</f>
        <v>1510</v>
      </c>
      <c r="D60" s="111">
        <f t="shared" si="70"/>
        <v>43.645714285714291</v>
      </c>
      <c r="E60" s="111">
        <f t="shared" si="70"/>
        <v>56.008095238095237</v>
      </c>
      <c r="F60" s="111">
        <f t="shared" si="70"/>
        <v>190.26021475256769</v>
      </c>
      <c r="G60" s="111">
        <f t="shared" si="70"/>
        <v>1451.7060317460316</v>
      </c>
      <c r="H60" s="111">
        <f t="shared" ref="H60:S60" si="71">H43+H53+H59</f>
        <v>1.58</v>
      </c>
      <c r="I60" s="111">
        <f t="shared" si="71"/>
        <v>0.84000000000000008</v>
      </c>
      <c r="J60" s="111">
        <f t="shared" si="71"/>
        <v>161.66999999999999</v>
      </c>
      <c r="K60" s="111">
        <f t="shared" si="71"/>
        <v>5</v>
      </c>
      <c r="L60" s="111">
        <f t="shared" si="71"/>
        <v>708.88</v>
      </c>
      <c r="M60" s="111">
        <f t="shared" si="71"/>
        <v>693.33</v>
      </c>
      <c r="N60" s="111">
        <f t="shared" si="71"/>
        <v>130.82</v>
      </c>
      <c r="O60" s="111">
        <f t="shared" si="71"/>
        <v>6.26</v>
      </c>
      <c r="P60" s="111">
        <f t="shared" si="71"/>
        <v>653.29999999999995</v>
      </c>
      <c r="Q60" s="111">
        <f t="shared" si="71"/>
        <v>0.06</v>
      </c>
      <c r="R60" s="111">
        <f t="shared" si="71"/>
        <v>0.02</v>
      </c>
      <c r="S60" s="111">
        <f t="shared" si="71"/>
        <v>1</v>
      </c>
      <c r="T60" s="111">
        <f t="shared" si="70"/>
        <v>34.309607843137258</v>
      </c>
      <c r="U60" s="12"/>
      <c r="V60" s="12" t="s">
        <v>104</v>
      </c>
      <c r="W60" s="98">
        <f t="shared" ref="W60:AN60" si="72">W43+W53+W59</f>
        <v>1760</v>
      </c>
      <c r="X60" s="113">
        <f t="shared" si="72"/>
        <v>53.57222222222223</v>
      </c>
      <c r="Y60" s="113">
        <f t="shared" si="72"/>
        <v>72.465555555555554</v>
      </c>
      <c r="Z60" s="113">
        <f t="shared" si="72"/>
        <v>237.61346405228758</v>
      </c>
      <c r="AA60" s="132">
        <f t="shared" si="72"/>
        <v>1829.8999999999999</v>
      </c>
      <c r="AB60" s="113">
        <f t="shared" si="72"/>
        <v>2.0955714285714286</v>
      </c>
      <c r="AC60" s="113">
        <f t="shared" si="72"/>
        <v>1.0130158730158729</v>
      </c>
      <c r="AD60" s="113">
        <f t="shared" si="72"/>
        <v>192.89999999999998</v>
      </c>
      <c r="AE60" s="113">
        <f t="shared" si="72"/>
        <v>7.4</v>
      </c>
      <c r="AF60" s="113">
        <f t="shared" si="72"/>
        <v>818.26248412698408</v>
      </c>
      <c r="AG60" s="113">
        <f t="shared" si="72"/>
        <v>837.66158730158725</v>
      </c>
      <c r="AH60" s="113">
        <f t="shared" si="72"/>
        <v>165.64740476190477</v>
      </c>
      <c r="AI60" s="113">
        <f t="shared" si="72"/>
        <v>8.336730158730159</v>
      </c>
      <c r="AJ60" s="113">
        <f t="shared" si="72"/>
        <v>799.04523809523812</v>
      </c>
      <c r="AK60" s="113">
        <f t="shared" si="72"/>
        <v>0</v>
      </c>
      <c r="AL60" s="113">
        <f t="shared" si="72"/>
        <v>0</v>
      </c>
      <c r="AM60" s="113">
        <f t="shared" si="72"/>
        <v>1</v>
      </c>
      <c r="AN60" s="113">
        <f t="shared" si="72"/>
        <v>38.651307189542479</v>
      </c>
      <c r="AO60" s="12"/>
      <c r="AP60" s="12" t="s">
        <v>104</v>
      </c>
      <c r="AQ60" s="98">
        <f t="shared" ref="AQ60:BH60" si="73">AQ43+AQ53+AQ59</f>
        <v>1760</v>
      </c>
      <c r="AR60" s="113">
        <f t="shared" si="73"/>
        <v>53.57222222222223</v>
      </c>
      <c r="AS60" s="113">
        <f t="shared" si="73"/>
        <v>72.465555555555554</v>
      </c>
      <c r="AT60" s="113">
        <f t="shared" si="73"/>
        <v>237.61346405228758</v>
      </c>
      <c r="AU60" s="132">
        <f t="shared" si="73"/>
        <v>1829.8999999999999</v>
      </c>
      <c r="AV60" s="113">
        <f t="shared" si="73"/>
        <v>2.0955714285714286</v>
      </c>
      <c r="AW60" s="113">
        <f t="shared" si="73"/>
        <v>1.0130158730158729</v>
      </c>
      <c r="AX60" s="113">
        <f t="shared" si="73"/>
        <v>192.89999999999998</v>
      </c>
      <c r="AY60" s="113">
        <f t="shared" si="73"/>
        <v>7.4</v>
      </c>
      <c r="AZ60" s="113">
        <f t="shared" si="73"/>
        <v>818.26248412698408</v>
      </c>
      <c r="BA60" s="113">
        <f t="shared" si="73"/>
        <v>837.66158730158725</v>
      </c>
      <c r="BB60" s="113">
        <f t="shared" si="73"/>
        <v>165.64740476190477</v>
      </c>
      <c r="BC60" s="113">
        <f t="shared" si="73"/>
        <v>8.336730158730159</v>
      </c>
      <c r="BD60" s="113">
        <f t="shared" si="73"/>
        <v>799.04523809523812</v>
      </c>
      <c r="BE60" s="113">
        <f t="shared" si="73"/>
        <v>0</v>
      </c>
      <c r="BF60" s="113">
        <f t="shared" si="73"/>
        <v>0</v>
      </c>
      <c r="BG60" s="113">
        <f t="shared" si="73"/>
        <v>1</v>
      </c>
      <c r="BH60" s="113">
        <f t="shared" si="73"/>
        <v>38.651307189542479</v>
      </c>
    </row>
    <row r="61" spans="1:60" s="8" customFormat="1" ht="15.6" customHeight="1" x14ac:dyDescent="0.25">
      <c r="A61" s="76"/>
      <c r="B61" s="26"/>
      <c r="C61" s="153"/>
      <c r="D61" s="154"/>
      <c r="E61" s="154"/>
      <c r="F61" s="154"/>
      <c r="G61" s="154"/>
      <c r="H61" s="154"/>
      <c r="I61" s="154"/>
      <c r="J61" s="154"/>
      <c r="K61" s="154"/>
      <c r="L61" s="154"/>
      <c r="M61" s="154"/>
      <c r="N61" s="154"/>
      <c r="O61" s="154"/>
      <c r="P61" s="154"/>
      <c r="Q61" s="154"/>
      <c r="R61" s="154"/>
      <c r="S61" s="154"/>
      <c r="T61" s="154"/>
      <c r="U61" s="26"/>
      <c r="V61" s="26"/>
      <c r="W61" s="153"/>
      <c r="X61" s="155"/>
      <c r="Y61" s="155"/>
      <c r="Z61" s="155"/>
      <c r="AA61" s="156"/>
      <c r="AB61" s="155"/>
      <c r="AC61" s="155"/>
      <c r="AD61" s="155"/>
      <c r="AE61" s="155"/>
      <c r="AF61" s="155"/>
      <c r="AG61" s="155"/>
      <c r="AH61" s="155"/>
      <c r="AI61" s="155"/>
      <c r="AJ61" s="155"/>
      <c r="AK61" s="155"/>
      <c r="AL61" s="155"/>
      <c r="AM61" s="155"/>
      <c r="AN61" s="155"/>
      <c r="AO61" s="26"/>
      <c r="AP61" s="26"/>
      <c r="AQ61" s="153"/>
      <c r="AR61" s="155"/>
      <c r="AS61" s="155"/>
      <c r="AT61" s="155"/>
      <c r="AU61" s="156"/>
      <c r="AV61" s="155"/>
      <c r="AW61" s="155"/>
      <c r="AX61" s="155"/>
      <c r="AY61" s="155"/>
      <c r="AZ61" s="155"/>
      <c r="BA61" s="155"/>
      <c r="BB61" s="155"/>
      <c r="BC61" s="155"/>
      <c r="BD61" s="155"/>
      <c r="BE61" s="155"/>
      <c r="BF61" s="155"/>
      <c r="BG61" s="155"/>
      <c r="BH61" s="155"/>
    </row>
    <row r="62" spans="1:60" ht="18" customHeight="1" x14ac:dyDescent="0.25">
      <c r="A62" s="165" t="s">
        <v>29</v>
      </c>
      <c r="B62" s="165" t="s">
        <v>28</v>
      </c>
      <c r="C62" s="166" t="s">
        <v>206</v>
      </c>
      <c r="D62" s="158" t="s">
        <v>209</v>
      </c>
      <c r="E62" s="159"/>
      <c r="F62" s="159"/>
      <c r="G62" s="159"/>
      <c r="H62" s="159"/>
      <c r="I62" s="159"/>
      <c r="J62" s="159"/>
      <c r="K62" s="159"/>
      <c r="L62" s="159"/>
      <c r="M62" s="159"/>
      <c r="N62" s="159"/>
      <c r="O62" s="159"/>
      <c r="P62" s="159"/>
      <c r="Q62" s="159"/>
      <c r="R62" s="159"/>
      <c r="S62" s="159"/>
      <c r="T62" s="160"/>
      <c r="U62" s="165" t="s">
        <v>29</v>
      </c>
      <c r="V62" s="165" t="s">
        <v>28</v>
      </c>
      <c r="W62" s="166" t="s">
        <v>206</v>
      </c>
      <c r="X62" s="158" t="s">
        <v>209</v>
      </c>
      <c r="Y62" s="159"/>
      <c r="Z62" s="159"/>
      <c r="AA62" s="159"/>
      <c r="AB62" s="159"/>
      <c r="AC62" s="159"/>
      <c r="AD62" s="159"/>
      <c r="AE62" s="159"/>
      <c r="AF62" s="159"/>
      <c r="AG62" s="159"/>
      <c r="AH62" s="159"/>
      <c r="AI62" s="159"/>
      <c r="AJ62" s="159"/>
      <c r="AK62" s="159"/>
      <c r="AL62" s="159"/>
      <c r="AM62" s="159"/>
      <c r="AN62" s="160"/>
      <c r="AO62" s="165" t="s">
        <v>29</v>
      </c>
      <c r="AP62" s="165" t="s">
        <v>28</v>
      </c>
      <c r="AQ62" s="166" t="s">
        <v>206</v>
      </c>
      <c r="AR62" s="158" t="s">
        <v>209</v>
      </c>
      <c r="AS62" s="159"/>
      <c r="AT62" s="159"/>
      <c r="AU62" s="159"/>
      <c r="AV62" s="159"/>
      <c r="AW62" s="159"/>
      <c r="AX62" s="159"/>
      <c r="AY62" s="159"/>
      <c r="AZ62" s="159"/>
      <c r="BA62" s="159"/>
      <c r="BB62" s="159"/>
      <c r="BC62" s="159"/>
      <c r="BD62" s="159"/>
      <c r="BE62" s="159"/>
      <c r="BF62" s="159"/>
      <c r="BG62" s="159"/>
      <c r="BH62" s="160"/>
    </row>
    <row r="63" spans="1:60" ht="23.25" customHeight="1" x14ac:dyDescent="0.25">
      <c r="A63" s="165"/>
      <c r="B63" s="165"/>
      <c r="C63" s="166"/>
      <c r="D63" s="94" t="s">
        <v>27</v>
      </c>
      <c r="E63" s="94" t="s">
        <v>26</v>
      </c>
      <c r="F63" s="94" t="s">
        <v>25</v>
      </c>
      <c r="G63" s="94" t="s">
        <v>204</v>
      </c>
      <c r="H63" s="94" t="s">
        <v>207</v>
      </c>
      <c r="I63" s="94" t="s">
        <v>208</v>
      </c>
      <c r="J63" s="94" t="s">
        <v>210</v>
      </c>
      <c r="K63" s="94" t="s">
        <v>211</v>
      </c>
      <c r="L63" s="94" t="s">
        <v>212</v>
      </c>
      <c r="M63" s="94" t="s">
        <v>219</v>
      </c>
      <c r="N63" s="94" t="s">
        <v>213</v>
      </c>
      <c r="O63" s="94" t="s">
        <v>214</v>
      </c>
      <c r="P63" s="94" t="s">
        <v>215</v>
      </c>
      <c r="Q63" s="94" t="s">
        <v>216</v>
      </c>
      <c r="R63" s="94" t="s">
        <v>217</v>
      </c>
      <c r="S63" s="94" t="s">
        <v>218</v>
      </c>
      <c r="T63" s="94" t="s">
        <v>205</v>
      </c>
      <c r="U63" s="165"/>
      <c r="V63" s="165"/>
      <c r="W63" s="166"/>
      <c r="X63" s="94" t="s">
        <v>27</v>
      </c>
      <c r="Y63" s="94" t="s">
        <v>26</v>
      </c>
      <c r="Z63" s="94" t="s">
        <v>25</v>
      </c>
      <c r="AA63" s="94" t="s">
        <v>204</v>
      </c>
      <c r="AB63" s="94" t="s">
        <v>207</v>
      </c>
      <c r="AC63" s="94" t="s">
        <v>208</v>
      </c>
      <c r="AD63" s="94" t="s">
        <v>210</v>
      </c>
      <c r="AE63" s="94" t="s">
        <v>211</v>
      </c>
      <c r="AF63" s="94" t="s">
        <v>212</v>
      </c>
      <c r="AG63" s="94" t="s">
        <v>219</v>
      </c>
      <c r="AH63" s="94" t="s">
        <v>213</v>
      </c>
      <c r="AI63" s="94" t="s">
        <v>214</v>
      </c>
      <c r="AJ63" s="94" t="s">
        <v>215</v>
      </c>
      <c r="AK63" s="94" t="s">
        <v>216</v>
      </c>
      <c r="AL63" s="94" t="s">
        <v>217</v>
      </c>
      <c r="AM63" s="94" t="s">
        <v>218</v>
      </c>
      <c r="AN63" s="94" t="s">
        <v>205</v>
      </c>
      <c r="AO63" s="165"/>
      <c r="AP63" s="165"/>
      <c r="AQ63" s="166"/>
      <c r="AR63" s="94" t="s">
        <v>27</v>
      </c>
      <c r="AS63" s="94" t="s">
        <v>26</v>
      </c>
      <c r="AT63" s="94" t="s">
        <v>25</v>
      </c>
      <c r="AU63" s="94" t="s">
        <v>204</v>
      </c>
      <c r="AV63" s="94" t="s">
        <v>207</v>
      </c>
      <c r="AW63" s="94" t="s">
        <v>208</v>
      </c>
      <c r="AX63" s="94" t="s">
        <v>210</v>
      </c>
      <c r="AY63" s="94" t="s">
        <v>211</v>
      </c>
      <c r="AZ63" s="94" t="s">
        <v>212</v>
      </c>
      <c r="BA63" s="94" t="s">
        <v>219</v>
      </c>
      <c r="BB63" s="94" t="s">
        <v>213</v>
      </c>
      <c r="BC63" s="94" t="s">
        <v>214</v>
      </c>
      <c r="BD63" s="94" t="s">
        <v>215</v>
      </c>
      <c r="BE63" s="94" t="s">
        <v>216</v>
      </c>
      <c r="BF63" s="94" t="s">
        <v>217</v>
      </c>
      <c r="BG63" s="94" t="s">
        <v>218</v>
      </c>
      <c r="BH63" s="94" t="s">
        <v>205</v>
      </c>
    </row>
    <row r="64" spans="1:60" ht="16.350000000000001" customHeight="1" x14ac:dyDescent="0.25">
      <c r="A64" s="179" t="s">
        <v>103</v>
      </c>
      <c r="B64" s="180"/>
      <c r="C64" s="180"/>
      <c r="D64" s="180"/>
      <c r="E64" s="180"/>
      <c r="F64" s="180"/>
      <c r="G64" s="180"/>
      <c r="H64" s="180"/>
      <c r="I64" s="180"/>
      <c r="J64" s="180"/>
      <c r="K64" s="180"/>
      <c r="L64" s="180"/>
      <c r="M64" s="180"/>
      <c r="N64" s="180"/>
      <c r="O64" s="180"/>
      <c r="P64" s="180"/>
      <c r="Q64" s="180"/>
      <c r="R64" s="180"/>
      <c r="S64" s="180"/>
      <c r="T64" s="181"/>
      <c r="U64" s="164" t="s">
        <v>103</v>
      </c>
      <c r="V64" s="164"/>
      <c r="W64" s="164"/>
      <c r="X64" s="164"/>
      <c r="Y64" s="164"/>
      <c r="Z64" s="164"/>
      <c r="AA64" s="164"/>
      <c r="AB64" s="164"/>
      <c r="AC64" s="164"/>
      <c r="AD64" s="164"/>
      <c r="AE64" s="164"/>
      <c r="AF64" s="164"/>
      <c r="AG64" s="164"/>
      <c r="AH64" s="164"/>
      <c r="AI64" s="164"/>
      <c r="AJ64" s="164"/>
      <c r="AK64" s="164"/>
      <c r="AL64" s="164"/>
      <c r="AM64" s="164"/>
      <c r="AN64" s="164"/>
      <c r="AO64" s="164" t="s">
        <v>103</v>
      </c>
      <c r="AP64" s="164"/>
      <c r="AQ64" s="164"/>
      <c r="AR64" s="164"/>
      <c r="AS64" s="164"/>
      <c r="AT64" s="164"/>
      <c r="AU64" s="164"/>
      <c r="AV64" s="164"/>
      <c r="AW64" s="164"/>
      <c r="AX64" s="164"/>
      <c r="AY64" s="164"/>
      <c r="AZ64" s="164"/>
      <c r="BA64" s="164"/>
      <c r="BB64" s="164"/>
      <c r="BC64" s="164"/>
      <c r="BD64" s="164"/>
      <c r="BE64" s="164"/>
      <c r="BF64" s="164"/>
      <c r="BG64" s="164"/>
      <c r="BH64" s="164"/>
    </row>
    <row r="65" spans="1:60" ht="16.350000000000001" customHeight="1" x14ac:dyDescent="0.25">
      <c r="A65" s="179" t="s">
        <v>23</v>
      </c>
      <c r="B65" s="180"/>
      <c r="C65" s="180"/>
      <c r="D65" s="180"/>
      <c r="E65" s="180"/>
      <c r="F65" s="180"/>
      <c r="G65" s="180"/>
      <c r="H65" s="180"/>
      <c r="I65" s="180"/>
      <c r="J65" s="180"/>
      <c r="K65" s="180"/>
      <c r="L65" s="180"/>
      <c r="M65" s="180"/>
      <c r="N65" s="180"/>
      <c r="O65" s="180"/>
      <c r="P65" s="180"/>
      <c r="Q65" s="180"/>
      <c r="R65" s="180"/>
      <c r="S65" s="180"/>
      <c r="T65" s="181"/>
      <c r="U65" s="164" t="s">
        <v>23</v>
      </c>
      <c r="V65" s="164"/>
      <c r="W65" s="164"/>
      <c r="X65" s="164"/>
      <c r="Y65" s="164"/>
      <c r="Z65" s="164"/>
      <c r="AA65" s="164"/>
      <c r="AB65" s="164"/>
      <c r="AC65" s="164"/>
      <c r="AD65" s="164"/>
      <c r="AE65" s="164"/>
      <c r="AF65" s="164"/>
      <c r="AG65" s="164"/>
      <c r="AH65" s="164"/>
      <c r="AI65" s="164"/>
      <c r="AJ65" s="164"/>
      <c r="AK65" s="164"/>
      <c r="AL65" s="164"/>
      <c r="AM65" s="164"/>
      <c r="AN65" s="164"/>
      <c r="AO65" s="164" t="s">
        <v>23</v>
      </c>
      <c r="AP65" s="164"/>
      <c r="AQ65" s="164"/>
      <c r="AR65" s="164"/>
      <c r="AS65" s="164"/>
      <c r="AT65" s="164"/>
      <c r="AU65" s="164"/>
      <c r="AV65" s="164"/>
      <c r="AW65" s="164"/>
      <c r="AX65" s="164"/>
      <c r="AY65" s="164"/>
      <c r="AZ65" s="164"/>
      <c r="BA65" s="164"/>
      <c r="BB65" s="164"/>
      <c r="BC65" s="164"/>
      <c r="BD65" s="164"/>
      <c r="BE65" s="164"/>
      <c r="BF65" s="164"/>
      <c r="BG65" s="164"/>
      <c r="BH65" s="164"/>
    </row>
    <row r="66" spans="1:60" ht="16.350000000000001" customHeight="1" x14ac:dyDescent="0.25">
      <c r="A66" s="70" t="s">
        <v>184</v>
      </c>
      <c r="B66" s="65" t="str">
        <f>'[1]ФРУКТЫ, ОВОЩИ'!$E$303</f>
        <v>Салат из моркови</v>
      </c>
      <c r="C66" s="71">
        <f>'[1]ФРУКТЫ, ОВОЩИ'!$E$306</f>
        <v>60</v>
      </c>
      <c r="D66" s="109">
        <f>'[1]ФРУКТЫ, ОВОЩИ'!$A$324</f>
        <v>0.6</v>
      </c>
      <c r="E66" s="109">
        <f>'[1]ФРУКТЫ, ОВОЩИ'!$C$324</f>
        <v>4.4000000000000004</v>
      </c>
      <c r="F66" s="109">
        <f>'[1]ФРУКТЫ, ОВОЩИ'!$E$324</f>
        <v>5.4</v>
      </c>
      <c r="G66" s="109">
        <f>'[1]ФРУКТЫ, ОВОЩИ'!$G$324</f>
        <v>73.5</v>
      </c>
      <c r="H66" s="109">
        <v>0.01</v>
      </c>
      <c r="I66" s="109">
        <v>0</v>
      </c>
      <c r="J66" s="109">
        <v>212.6</v>
      </c>
      <c r="K66" s="109">
        <v>5</v>
      </c>
      <c r="L66" s="109">
        <v>41.4</v>
      </c>
      <c r="M66" s="109">
        <v>63.4</v>
      </c>
      <c r="N66" s="109">
        <v>12</v>
      </c>
      <c r="O66" s="109">
        <v>0.3</v>
      </c>
      <c r="P66" s="109">
        <v>37</v>
      </c>
      <c r="Q66" s="109">
        <v>0</v>
      </c>
      <c r="R66" s="109">
        <v>0</v>
      </c>
      <c r="S66" s="109">
        <v>0</v>
      </c>
      <c r="T66" s="109">
        <f>'[1]ФРУКТЫ, ОВОЩИ'!$I$324</f>
        <v>1.1000000000000001</v>
      </c>
      <c r="U66" s="70" t="s">
        <v>185</v>
      </c>
      <c r="V66" s="65" t="str">
        <f>'[1]ФРУКТЫ, ОВОЩИ'!$P$303</f>
        <v>Салат из моркови</v>
      </c>
      <c r="W66" s="71">
        <f>'[1]ФРУКТЫ, ОВОЩИ'!$P$306</f>
        <v>100</v>
      </c>
      <c r="X66" s="109">
        <f>'[1]ФРУКТЫ, ОВОЩИ'!$L$324</f>
        <v>1</v>
      </c>
      <c r="Y66" s="109">
        <f>'[1]ФРУКТЫ, ОВОЩИ'!$N$324</f>
        <v>7.3333333333333339</v>
      </c>
      <c r="Z66" s="109">
        <f>'[1]ФРУКТЫ, ОВОЩИ'!$P$324</f>
        <v>9</v>
      </c>
      <c r="AA66" s="109">
        <f>'[1]ФРУКТЫ, ОВОЩИ'!$R$324</f>
        <v>122.5</v>
      </c>
      <c r="AB66" s="109">
        <f>H66*100/60</f>
        <v>1.6666666666666666E-2</v>
      </c>
      <c r="AC66" s="109">
        <f t="shared" ref="AC66:AN66" si="74">I66*100/60</f>
        <v>0</v>
      </c>
      <c r="AD66" s="109">
        <f t="shared" si="74"/>
        <v>354.33333333333331</v>
      </c>
      <c r="AE66" s="109">
        <f t="shared" si="74"/>
        <v>8.3333333333333339</v>
      </c>
      <c r="AF66" s="109">
        <f t="shared" si="74"/>
        <v>69</v>
      </c>
      <c r="AG66" s="109">
        <f t="shared" si="74"/>
        <v>105.66666666666667</v>
      </c>
      <c r="AH66" s="109">
        <f t="shared" si="74"/>
        <v>20</v>
      </c>
      <c r="AI66" s="109">
        <f t="shared" si="74"/>
        <v>0.5</v>
      </c>
      <c r="AJ66" s="109">
        <f t="shared" si="74"/>
        <v>61.666666666666664</v>
      </c>
      <c r="AK66" s="109">
        <f t="shared" si="74"/>
        <v>0</v>
      </c>
      <c r="AL66" s="109">
        <f t="shared" si="74"/>
        <v>0</v>
      </c>
      <c r="AM66" s="109">
        <f t="shared" si="74"/>
        <v>0</v>
      </c>
      <c r="AN66" s="109">
        <f t="shared" si="74"/>
        <v>1.8333333333333335</v>
      </c>
      <c r="AO66" s="70" t="s">
        <v>185</v>
      </c>
      <c r="AP66" s="65" t="str">
        <f>'[1]ФРУКТЫ, ОВОЩИ'!$P$303</f>
        <v>Салат из моркови</v>
      </c>
      <c r="AQ66" s="71">
        <f>'[1]ФРУКТЫ, ОВОЩИ'!$P$306</f>
        <v>100</v>
      </c>
      <c r="AR66" s="109">
        <f>'[1]ФРУКТЫ, ОВОЩИ'!$L$324</f>
        <v>1</v>
      </c>
      <c r="AS66" s="109">
        <f>'[1]ФРУКТЫ, ОВОЩИ'!$N$324</f>
        <v>7.3333333333333339</v>
      </c>
      <c r="AT66" s="109">
        <f>'[1]ФРУКТЫ, ОВОЩИ'!$P$324</f>
        <v>9</v>
      </c>
      <c r="AU66" s="109">
        <f>'[1]ФРУКТЫ, ОВОЩИ'!$R$324</f>
        <v>122.5</v>
      </c>
      <c r="AV66" s="109">
        <v>1.6666666666666666E-2</v>
      </c>
      <c r="AW66" s="109">
        <v>0</v>
      </c>
      <c r="AX66" s="109">
        <v>354.33333333333331</v>
      </c>
      <c r="AY66" s="109">
        <v>8.3333333333333339</v>
      </c>
      <c r="AZ66" s="109">
        <v>69</v>
      </c>
      <c r="BA66" s="109">
        <v>105.66666666666667</v>
      </c>
      <c r="BB66" s="109">
        <v>20</v>
      </c>
      <c r="BC66" s="109">
        <v>0.5</v>
      </c>
      <c r="BD66" s="109">
        <v>61.666666666666664</v>
      </c>
      <c r="BE66" s="109">
        <v>0</v>
      </c>
      <c r="BF66" s="109">
        <v>0</v>
      </c>
      <c r="BG66" s="109">
        <v>0</v>
      </c>
      <c r="BH66" s="109">
        <f>'[1]ФРУКТЫ, ОВОЩИ'!$T$324</f>
        <v>1.8333333333333335</v>
      </c>
    </row>
    <row r="67" spans="1:60" s="8" customFormat="1" ht="16.350000000000001" customHeight="1" x14ac:dyDescent="0.25">
      <c r="A67" s="114" t="s">
        <v>125</v>
      </c>
      <c r="B67" s="66" t="str">
        <f>'[1]МЯСО, РЫБА'!$E$499</f>
        <v>Плов из птицы</v>
      </c>
      <c r="C67" s="71">
        <f>'[1]МЯСО, РЫБА'!$E$502</f>
        <v>240</v>
      </c>
      <c r="D67" s="110">
        <f>'[1]МЯСО, РЫБА'!$A$519</f>
        <v>10.1</v>
      </c>
      <c r="E67" s="110">
        <f>'[1]МЯСО, РЫБА'!$C$519</f>
        <v>9.5</v>
      </c>
      <c r="F67" s="110">
        <f>'[1]МЯСО, РЫБА'!$E$519</f>
        <v>19.600000000000001</v>
      </c>
      <c r="G67" s="110">
        <f>'[1]МЯСО, РЫБА'!$G$519</f>
        <v>195.6</v>
      </c>
      <c r="H67" s="110">
        <v>0.1</v>
      </c>
      <c r="I67" s="110">
        <v>0</v>
      </c>
      <c r="J67" s="110">
        <v>0</v>
      </c>
      <c r="K67" s="110">
        <v>0</v>
      </c>
      <c r="L67" s="110">
        <v>18.899999999999999</v>
      </c>
      <c r="M67" s="110">
        <v>100</v>
      </c>
      <c r="N67" s="110">
        <v>11</v>
      </c>
      <c r="O67" s="110">
        <v>0.5</v>
      </c>
      <c r="P67" s="110">
        <v>12</v>
      </c>
      <c r="Q67" s="110">
        <v>0</v>
      </c>
      <c r="R67" s="110">
        <v>0</v>
      </c>
      <c r="S67" s="110">
        <v>0</v>
      </c>
      <c r="T67" s="110">
        <f>'[1]МЯСО, РЫБА'!$I$519</f>
        <v>4.7</v>
      </c>
      <c r="U67" s="114" t="s">
        <v>126</v>
      </c>
      <c r="V67" s="66" t="str">
        <f>'[1]МЯСО, РЫБА'!$P$499</f>
        <v>Плов из птицы</v>
      </c>
      <c r="W67" s="71">
        <f>'[1]МЯСО, РЫБА'!$P$502</f>
        <v>260</v>
      </c>
      <c r="X67" s="110">
        <f>'[1]МЯСО, РЫБА'!$L$519</f>
        <v>10.941666666666666</v>
      </c>
      <c r="Y67" s="110">
        <f>'[1]МЯСО, РЫБА'!$N$519</f>
        <v>10.291666666666666</v>
      </c>
      <c r="Z67" s="110">
        <f>'[1]МЯСО, РЫБА'!$P$519</f>
        <v>21.233333333333334</v>
      </c>
      <c r="AA67" s="110">
        <f>'[1]МЯСО, РЫБА'!$R$519</f>
        <v>211.9</v>
      </c>
      <c r="AB67" s="110">
        <f>H67*260/240</f>
        <v>0.10833333333333334</v>
      </c>
      <c r="AC67" s="110">
        <f t="shared" ref="AC67:AM67" si="75">I67*260/240</f>
        <v>0</v>
      </c>
      <c r="AD67" s="110">
        <f t="shared" si="75"/>
        <v>0</v>
      </c>
      <c r="AE67" s="110">
        <f t="shared" si="75"/>
        <v>0</v>
      </c>
      <c r="AF67" s="110">
        <f t="shared" si="75"/>
        <v>20.475000000000001</v>
      </c>
      <c r="AG67" s="110">
        <f t="shared" si="75"/>
        <v>108.33333333333333</v>
      </c>
      <c r="AH67" s="110">
        <f t="shared" si="75"/>
        <v>11.916666666666666</v>
      </c>
      <c r="AI67" s="110">
        <f t="shared" si="75"/>
        <v>0.54166666666666663</v>
      </c>
      <c r="AJ67" s="110">
        <f t="shared" si="75"/>
        <v>13</v>
      </c>
      <c r="AK67" s="110">
        <f t="shared" si="75"/>
        <v>0</v>
      </c>
      <c r="AL67" s="110">
        <f t="shared" si="75"/>
        <v>0</v>
      </c>
      <c r="AM67" s="110">
        <f t="shared" si="75"/>
        <v>0</v>
      </c>
      <c r="AN67" s="110">
        <f>'[1]МЯСО, РЫБА'!$T$519</f>
        <v>5.0916666666666668</v>
      </c>
      <c r="AO67" s="114" t="s">
        <v>126</v>
      </c>
      <c r="AP67" s="66" t="str">
        <f>'[1]МЯСО, РЫБА'!$P$499</f>
        <v>Плов из птицы</v>
      </c>
      <c r="AQ67" s="71">
        <f>'[1]МЯСО, РЫБА'!$P$502</f>
        <v>260</v>
      </c>
      <c r="AR67" s="110">
        <f>'[1]МЯСО, РЫБА'!$L$519</f>
        <v>10.941666666666666</v>
      </c>
      <c r="AS67" s="110">
        <f>'[1]МЯСО, РЫБА'!$N$519</f>
        <v>10.291666666666666</v>
      </c>
      <c r="AT67" s="110">
        <f>'[1]МЯСО, РЫБА'!$P$519</f>
        <v>21.233333333333334</v>
      </c>
      <c r="AU67" s="110">
        <f>'[1]МЯСО, РЫБА'!$R$519</f>
        <v>211.9</v>
      </c>
      <c r="AV67" s="110">
        <v>0.10833333333333334</v>
      </c>
      <c r="AW67" s="110">
        <v>0</v>
      </c>
      <c r="AX67" s="110">
        <v>0</v>
      </c>
      <c r="AY67" s="110">
        <v>0</v>
      </c>
      <c r="AZ67" s="110">
        <v>20.475000000000001</v>
      </c>
      <c r="BA67" s="110">
        <v>108.33333333333333</v>
      </c>
      <c r="BB67" s="110">
        <v>11.916666666666666</v>
      </c>
      <c r="BC67" s="110">
        <v>0.54166666666666663</v>
      </c>
      <c r="BD67" s="110">
        <v>13</v>
      </c>
      <c r="BE67" s="110">
        <v>0</v>
      </c>
      <c r="BF67" s="110">
        <v>0</v>
      </c>
      <c r="BG67" s="110">
        <v>0</v>
      </c>
      <c r="BH67" s="110">
        <f>'[1]МЯСО, РЫБА'!$T$519</f>
        <v>5.0916666666666668</v>
      </c>
    </row>
    <row r="68" spans="1:60" s="8" customFormat="1" ht="16.350000000000001" customHeight="1" x14ac:dyDescent="0.25">
      <c r="A68" s="70" t="s">
        <v>60</v>
      </c>
      <c r="B68" s="66" t="str">
        <f>[1]НАПИТКИ!$P$89</f>
        <v>Какао с молоком</v>
      </c>
      <c r="C68" s="71">
        <f>[1]НАПИТКИ!$P$92</f>
        <v>200</v>
      </c>
      <c r="D68" s="110">
        <f>[1]НАПИТКИ!$L$110</f>
        <v>1.5</v>
      </c>
      <c r="E68" s="110">
        <f>[1]НАПИТКИ!$N$110</f>
        <v>0.4</v>
      </c>
      <c r="F68" s="110">
        <f>[1]НАПИТКИ!$P$110</f>
        <v>17</v>
      </c>
      <c r="G68" s="110">
        <f>[1]НАПИТКИ!$R$110</f>
        <v>87.6</v>
      </c>
      <c r="H68" s="109">
        <v>0.06</v>
      </c>
      <c r="I68" s="109">
        <v>0</v>
      </c>
      <c r="J68" s="109">
        <v>24.4</v>
      </c>
      <c r="K68" s="109">
        <v>0</v>
      </c>
      <c r="L68" s="109">
        <v>201</v>
      </c>
      <c r="M68" s="109">
        <v>86.3</v>
      </c>
      <c r="N68" s="109">
        <v>12</v>
      </c>
      <c r="O68" s="109">
        <v>0.48</v>
      </c>
      <c r="P68" s="109">
        <v>136</v>
      </c>
      <c r="Q68" s="109">
        <v>0</v>
      </c>
      <c r="R68" s="109">
        <v>0</v>
      </c>
      <c r="S68" s="109">
        <v>1.5</v>
      </c>
      <c r="T68" s="110">
        <f>[1]НАПИТКИ!$T$110</f>
        <v>0.66666666666666663</v>
      </c>
      <c r="U68" s="70" t="s">
        <v>60</v>
      </c>
      <c r="V68" s="66" t="str">
        <f>[1]НАПИТКИ!$P$89</f>
        <v>Какао с молоком</v>
      </c>
      <c r="W68" s="71">
        <f>[1]НАПИТКИ!$P$92</f>
        <v>200</v>
      </c>
      <c r="X68" s="110">
        <f>[1]НАПИТКИ!$L$110</f>
        <v>1.5</v>
      </c>
      <c r="Y68" s="110">
        <f>[1]НАПИТКИ!$N$110</f>
        <v>0.4</v>
      </c>
      <c r="Z68" s="110">
        <f>[1]НАПИТКИ!$P$110</f>
        <v>17</v>
      </c>
      <c r="AA68" s="110">
        <f>[1]НАПИТКИ!$R$110</f>
        <v>87.6</v>
      </c>
      <c r="AB68" s="109">
        <f>H68</f>
        <v>0.06</v>
      </c>
      <c r="AC68" s="109">
        <f t="shared" ref="AC68:AM68" si="76">I68</f>
        <v>0</v>
      </c>
      <c r="AD68" s="109">
        <f t="shared" si="76"/>
        <v>24.4</v>
      </c>
      <c r="AE68" s="109">
        <f t="shared" si="76"/>
        <v>0</v>
      </c>
      <c r="AF68" s="109">
        <f t="shared" si="76"/>
        <v>201</v>
      </c>
      <c r="AG68" s="109">
        <f t="shared" si="76"/>
        <v>86.3</v>
      </c>
      <c r="AH68" s="109">
        <f t="shared" si="76"/>
        <v>12</v>
      </c>
      <c r="AI68" s="109">
        <f t="shared" si="76"/>
        <v>0.48</v>
      </c>
      <c r="AJ68" s="109">
        <f t="shared" si="76"/>
        <v>136</v>
      </c>
      <c r="AK68" s="109">
        <f t="shared" si="76"/>
        <v>0</v>
      </c>
      <c r="AL68" s="109">
        <f t="shared" si="76"/>
        <v>0</v>
      </c>
      <c r="AM68" s="109">
        <f t="shared" si="76"/>
        <v>1.5</v>
      </c>
      <c r="AN68" s="110">
        <f>[1]НАПИТКИ!$T$110</f>
        <v>0.66666666666666663</v>
      </c>
      <c r="AO68" s="70" t="s">
        <v>60</v>
      </c>
      <c r="AP68" s="66" t="str">
        <f>[1]НАПИТКИ!$P$89</f>
        <v>Какао с молоком</v>
      </c>
      <c r="AQ68" s="71">
        <f>[1]НАПИТКИ!$P$92</f>
        <v>200</v>
      </c>
      <c r="AR68" s="110">
        <f>[1]НАПИТКИ!$L$110</f>
        <v>1.5</v>
      </c>
      <c r="AS68" s="110">
        <f>[1]НАПИТКИ!$N$110</f>
        <v>0.4</v>
      </c>
      <c r="AT68" s="110">
        <f>[1]НАПИТКИ!$P$110</f>
        <v>17</v>
      </c>
      <c r="AU68" s="110">
        <f>[1]НАПИТКИ!$R$110</f>
        <v>87.6</v>
      </c>
      <c r="AV68" s="109">
        <v>0.06</v>
      </c>
      <c r="AW68" s="109">
        <v>0</v>
      </c>
      <c r="AX68" s="109">
        <v>24.4</v>
      </c>
      <c r="AY68" s="109">
        <v>0</v>
      </c>
      <c r="AZ68" s="109">
        <v>201</v>
      </c>
      <c r="BA68" s="109">
        <v>86.3</v>
      </c>
      <c r="BB68" s="109">
        <v>12</v>
      </c>
      <c r="BC68" s="109">
        <v>0.48</v>
      </c>
      <c r="BD68" s="109">
        <v>136</v>
      </c>
      <c r="BE68" s="109">
        <v>0</v>
      </c>
      <c r="BF68" s="109">
        <v>0</v>
      </c>
      <c r="BG68" s="109">
        <v>1.5</v>
      </c>
      <c r="BH68" s="110">
        <f>[1]НАПИТКИ!$T$110</f>
        <v>0.66666666666666663</v>
      </c>
    </row>
    <row r="69" spans="1:60" s="8" customFormat="1" ht="15.6" customHeight="1" x14ac:dyDescent="0.25">
      <c r="A69" s="70" t="s">
        <v>18</v>
      </c>
      <c r="B69" s="65" t="str">
        <f>'[1]ГАСТРОНОМИЯ, ВЫПЕЧКА'!$E$52</f>
        <v>Хлеб пшеничный</v>
      </c>
      <c r="C69" s="71">
        <f>'[1]ГАСТРОНОМИЯ, ВЫПЕЧКА'!$E$54</f>
        <v>35</v>
      </c>
      <c r="D69" s="109">
        <f>'[1]ГАСТРОНОМИЯ, ВЫПЕЧКА'!$A$72</f>
        <v>0.3</v>
      </c>
      <c r="E69" s="109">
        <f>'[1]ГАСТРОНОМИЯ, ВЫПЕЧКА'!$C$72</f>
        <v>0.04</v>
      </c>
      <c r="F69" s="109">
        <f>'[1]ГАСТРОНОМИЯ, ВЫПЕЧКА'!$E$72</f>
        <v>17</v>
      </c>
      <c r="G69" s="109">
        <f>'[1]ГАСТРОНОМИЯ, ВЫПЕЧКА'!$G$72</f>
        <v>73</v>
      </c>
      <c r="H69" s="109">
        <v>0.02</v>
      </c>
      <c r="I69" s="109">
        <v>0.3</v>
      </c>
      <c r="J69" s="109">
        <v>0</v>
      </c>
      <c r="K69" s="109">
        <v>0</v>
      </c>
      <c r="L69" s="109">
        <v>4.5999999999999996</v>
      </c>
      <c r="M69" s="109">
        <v>17.399999999999999</v>
      </c>
      <c r="N69" s="109">
        <v>6.6</v>
      </c>
      <c r="O69" s="109">
        <v>0.22</v>
      </c>
      <c r="P69" s="109">
        <v>8</v>
      </c>
      <c r="Q69" s="109">
        <v>0</v>
      </c>
      <c r="R69" s="109">
        <v>0</v>
      </c>
      <c r="S69" s="109">
        <v>0</v>
      </c>
      <c r="T69" s="109">
        <f>'[1]ГАСТРОНОМИЯ, ВЫПЕЧКА'!$I$72</f>
        <v>0</v>
      </c>
      <c r="U69" s="70" t="s">
        <v>9</v>
      </c>
      <c r="V69" s="65" t="str">
        <f>'[1]ГАСТРОНОМИЯ, ВЫПЕЧКА'!$AA$52</f>
        <v>Хлеб пшеничный</v>
      </c>
      <c r="W69" s="71">
        <f>'[1]ГАСТРОНОМИЯ, ВЫПЕЧКА'!$AL$54</f>
        <v>50</v>
      </c>
      <c r="X69" s="109">
        <f>'[1]ГАСТРОНОМИЯ, ВЫПЕЧКА'!$AH$72</f>
        <v>0.42857142857142855</v>
      </c>
      <c r="Y69" s="109">
        <f>'[1]ГАСТРОНОМИЯ, ВЫПЕЧКА'!$AJ$72</f>
        <v>5.7142857142857141E-2</v>
      </c>
      <c r="Z69" s="109">
        <f>'[1]ГАСТРОНОМИЯ, ВЫПЕЧКА'!$AL$72</f>
        <v>24.285714285714285</v>
      </c>
      <c r="AA69" s="109">
        <f>'[1]ГАСТРОНОМИЯ, ВЫПЕЧКА'!$AN$72</f>
        <v>104.28571428571429</v>
      </c>
      <c r="AB69" s="109">
        <f>H69*50/35</f>
        <v>2.8571428571428571E-2</v>
      </c>
      <c r="AC69" s="109">
        <f t="shared" ref="AC69" si="77">I69*50/35</f>
        <v>0.42857142857142855</v>
      </c>
      <c r="AD69" s="109">
        <f t="shared" ref="AD69" si="78">J69*50/35</f>
        <v>0</v>
      </c>
      <c r="AE69" s="109">
        <f t="shared" ref="AE69" si="79">K69*50/35</f>
        <v>0</v>
      </c>
      <c r="AF69" s="109">
        <f t="shared" ref="AF69" si="80">L69*50/35</f>
        <v>6.5714285714285703</v>
      </c>
      <c r="AG69" s="109">
        <f t="shared" ref="AG69" si="81">M69*50/35</f>
        <v>24.857142857142854</v>
      </c>
      <c r="AH69" s="109">
        <f t="shared" ref="AH69" si="82">N69*50/35</f>
        <v>9.4285714285714288</v>
      </c>
      <c r="AI69" s="109">
        <f t="shared" ref="AI69" si="83">O69*50/35</f>
        <v>0.31428571428571428</v>
      </c>
      <c r="AJ69" s="109">
        <f t="shared" ref="AJ69" si="84">P69*50/35</f>
        <v>11.428571428571429</v>
      </c>
      <c r="AK69" s="109">
        <f t="shared" ref="AK69" si="85">Q69*50/35</f>
        <v>0</v>
      </c>
      <c r="AL69" s="109">
        <f t="shared" ref="AL69" si="86">R69*50/35</f>
        <v>0</v>
      </c>
      <c r="AM69" s="109">
        <f t="shared" ref="AM69" si="87">S69*50/35</f>
        <v>0</v>
      </c>
      <c r="AN69" s="109">
        <f>'[1]ГАСТРОНОМИЯ, ВЫПЕЧКА'!$AP$72</f>
        <v>0</v>
      </c>
      <c r="AO69" s="70" t="s">
        <v>9</v>
      </c>
      <c r="AP69" s="65" t="str">
        <f>'[1]ГАСТРОНОМИЯ, ВЫПЕЧКА'!$AA$52</f>
        <v>Хлеб пшеничный</v>
      </c>
      <c r="AQ69" s="71">
        <f>'[1]ГАСТРОНОМИЯ, ВЫПЕЧКА'!$AL$54</f>
        <v>50</v>
      </c>
      <c r="AR69" s="109">
        <f>'[1]ГАСТРОНОМИЯ, ВЫПЕЧКА'!$AH$72</f>
        <v>0.42857142857142855</v>
      </c>
      <c r="AS69" s="109">
        <f>'[1]ГАСТРОНОМИЯ, ВЫПЕЧКА'!$AJ$72</f>
        <v>5.7142857142857141E-2</v>
      </c>
      <c r="AT69" s="109">
        <f>'[1]ГАСТРОНОМИЯ, ВЫПЕЧКА'!$AL$72</f>
        <v>24.285714285714285</v>
      </c>
      <c r="AU69" s="109">
        <f>'[1]ГАСТРОНОМИЯ, ВЫПЕЧКА'!$AN$72</f>
        <v>104.28571428571429</v>
      </c>
      <c r="AV69" s="109">
        <v>2.8571428571428571E-2</v>
      </c>
      <c r="AW69" s="109">
        <v>0.42857142857142855</v>
      </c>
      <c r="AX69" s="109">
        <v>0</v>
      </c>
      <c r="AY69" s="109">
        <v>0</v>
      </c>
      <c r="AZ69" s="109">
        <v>6.5714285714285703</v>
      </c>
      <c r="BA69" s="109">
        <v>24.857142857142854</v>
      </c>
      <c r="BB69" s="109">
        <v>9.4285714285714288</v>
      </c>
      <c r="BC69" s="109">
        <v>0.31428571428571428</v>
      </c>
      <c r="BD69" s="109">
        <v>11.428571428571429</v>
      </c>
      <c r="BE69" s="109">
        <v>0</v>
      </c>
      <c r="BF69" s="109">
        <v>0</v>
      </c>
      <c r="BG69" s="109">
        <v>0</v>
      </c>
      <c r="BH69" s="109">
        <f>'[1]ГАСТРОНОМИЯ, ВЫПЕЧКА'!$AP$72</f>
        <v>0</v>
      </c>
    </row>
    <row r="70" spans="1:60" s="8" customFormat="1" ht="15.6" customHeight="1" x14ac:dyDescent="0.25">
      <c r="A70" s="70" t="s">
        <v>17</v>
      </c>
      <c r="B70" s="65" t="str">
        <f>'[1]ГАСТРОНОМИЯ, ВЫПЕЧКА'!$E$11</f>
        <v>Хлеб ржано-пшеничный</v>
      </c>
      <c r="C70" s="71">
        <f>'[1]ГАСТРОНОМИЯ, ВЫПЕЧКА'!$E$13</f>
        <v>20</v>
      </c>
      <c r="D70" s="109">
        <f>'[1]ГАСТРОНОМИЯ, ВЫПЕЧКА'!$A$31</f>
        <v>1</v>
      </c>
      <c r="E70" s="109">
        <f>'[1]ГАСТРОНОМИЯ, ВЫПЕЧКА'!$C$31</f>
        <v>0.7</v>
      </c>
      <c r="F70" s="109">
        <f>'[1]ГАСТРОНОМИЯ, ВЫПЕЧКА'!$E$31</f>
        <v>6.7</v>
      </c>
      <c r="G70" s="109">
        <f>'[1]ГАСТРОНОМИЯ, ВЫПЕЧКА'!$G$31</f>
        <v>35</v>
      </c>
      <c r="H70" s="109">
        <v>0.13</v>
      </c>
      <c r="I70" s="109">
        <v>0</v>
      </c>
      <c r="J70" s="109">
        <v>0</v>
      </c>
      <c r="K70" s="109">
        <v>0</v>
      </c>
      <c r="L70" s="109">
        <v>5.75</v>
      </c>
      <c r="M70" s="109">
        <v>26.5</v>
      </c>
      <c r="N70" s="109">
        <v>6.25</v>
      </c>
      <c r="O70" s="109">
        <v>0.78</v>
      </c>
      <c r="P70" s="109">
        <v>6</v>
      </c>
      <c r="Q70" s="109">
        <v>0</v>
      </c>
      <c r="R70" s="109">
        <v>0</v>
      </c>
      <c r="S70" s="109">
        <v>0</v>
      </c>
      <c r="T70" s="109">
        <v>0</v>
      </c>
      <c r="U70" s="70" t="s">
        <v>121</v>
      </c>
      <c r="V70" s="65" t="str">
        <f>'[1]ГАСТРОНОМИЯ, ВЫПЕЧКА'!$AA$11</f>
        <v>Хлеб ржано-пшеничный</v>
      </c>
      <c r="W70" s="71">
        <f>'[1]ГАСТРОНОМИЯ, ВЫПЕЧКА'!$P$13</f>
        <v>35</v>
      </c>
      <c r="X70" s="109">
        <f>'[1]ГАСТРОНОМИЯ, ВЫПЕЧКА'!$L$31</f>
        <v>1.75</v>
      </c>
      <c r="Y70" s="109">
        <f>'[1]ГАСТРОНОМИЯ, ВЫПЕЧКА'!$N$31</f>
        <v>1.2250000000000001</v>
      </c>
      <c r="Z70" s="109">
        <f>'[1]ГАСТРОНОМИЯ, ВЫПЕЧКА'!$P$31</f>
        <v>11.725</v>
      </c>
      <c r="AA70" s="109">
        <f>'[1]ГАСТРОНОМИЯ, ВЫПЕЧКА'!$R$31</f>
        <v>61.25</v>
      </c>
      <c r="AB70" s="109">
        <f>H70*35/20</f>
        <v>0.22749999999999998</v>
      </c>
      <c r="AC70" s="109">
        <f t="shared" ref="AC70" si="88">I70*35/20</f>
        <v>0</v>
      </c>
      <c r="AD70" s="109">
        <f t="shared" ref="AD70" si="89">J70*35/20</f>
        <v>0</v>
      </c>
      <c r="AE70" s="109">
        <f t="shared" ref="AE70" si="90">K70*35/20</f>
        <v>0</v>
      </c>
      <c r="AF70" s="109">
        <f t="shared" ref="AF70" si="91">L70*35/20</f>
        <v>10.0625</v>
      </c>
      <c r="AG70" s="109">
        <f t="shared" ref="AG70" si="92">M70*35/20</f>
        <v>46.375</v>
      </c>
      <c r="AH70" s="109">
        <f t="shared" ref="AH70" si="93">N70*35/20</f>
        <v>10.9375</v>
      </c>
      <c r="AI70" s="109">
        <f t="shared" ref="AI70" si="94">O70*35/20</f>
        <v>1.365</v>
      </c>
      <c r="AJ70" s="109">
        <f t="shared" ref="AJ70" si="95">P70*35/20</f>
        <v>10.5</v>
      </c>
      <c r="AK70" s="109">
        <f t="shared" ref="AK70" si="96">Q70*35/20</f>
        <v>0</v>
      </c>
      <c r="AL70" s="109">
        <f t="shared" ref="AL70" si="97">R70*35/20</f>
        <v>0</v>
      </c>
      <c r="AM70" s="109">
        <f t="shared" ref="AM70" si="98">S70*35/20</f>
        <v>0</v>
      </c>
      <c r="AN70" s="109">
        <f>'[1]ГАСТРОНОМИЯ, ВЫПЕЧКА'!$T$31</f>
        <v>0</v>
      </c>
      <c r="AO70" s="70" t="s">
        <v>121</v>
      </c>
      <c r="AP70" s="65" t="str">
        <f>'[1]ГАСТРОНОМИЯ, ВЫПЕЧКА'!$AA$11</f>
        <v>Хлеб ржано-пшеничный</v>
      </c>
      <c r="AQ70" s="71">
        <f>'[1]ГАСТРОНОМИЯ, ВЫПЕЧКА'!$P$13</f>
        <v>35</v>
      </c>
      <c r="AR70" s="109">
        <f>'[1]ГАСТРОНОМИЯ, ВЫПЕЧКА'!$L$31</f>
        <v>1.75</v>
      </c>
      <c r="AS70" s="109">
        <f>'[1]ГАСТРОНОМИЯ, ВЫПЕЧКА'!$N$31</f>
        <v>1.2250000000000001</v>
      </c>
      <c r="AT70" s="109">
        <f>'[1]ГАСТРОНОМИЯ, ВЫПЕЧКА'!$P$31</f>
        <v>11.725</v>
      </c>
      <c r="AU70" s="109">
        <f>'[1]ГАСТРОНОМИЯ, ВЫПЕЧКА'!$R$31</f>
        <v>61.25</v>
      </c>
      <c r="AV70" s="109">
        <v>0.22749999999999998</v>
      </c>
      <c r="AW70" s="109">
        <v>0</v>
      </c>
      <c r="AX70" s="109">
        <v>0</v>
      </c>
      <c r="AY70" s="109">
        <v>0</v>
      </c>
      <c r="AZ70" s="109">
        <v>10.0625</v>
      </c>
      <c r="BA70" s="109">
        <v>46.375</v>
      </c>
      <c r="BB70" s="109">
        <v>10.9375</v>
      </c>
      <c r="BC70" s="109">
        <v>1.365</v>
      </c>
      <c r="BD70" s="109">
        <v>10.5</v>
      </c>
      <c r="BE70" s="109">
        <v>0</v>
      </c>
      <c r="BF70" s="109">
        <v>0</v>
      </c>
      <c r="BG70" s="109">
        <v>0</v>
      </c>
      <c r="BH70" s="109">
        <f>'[1]ГАСТРОНОМИЯ, ВЫПЕЧКА'!$T$31</f>
        <v>0</v>
      </c>
    </row>
    <row r="71" spans="1:60" s="8" customFormat="1" ht="16.350000000000001" customHeight="1" x14ac:dyDescent="0.25">
      <c r="A71" s="70"/>
      <c r="B71" s="65" t="s">
        <v>222</v>
      </c>
      <c r="C71" s="71">
        <v>18</v>
      </c>
      <c r="D71" s="109">
        <v>2.0699999999999998</v>
      </c>
      <c r="E71" s="109">
        <v>5.4</v>
      </c>
      <c r="F71" s="109">
        <v>7.4</v>
      </c>
      <c r="G71" s="109">
        <v>92.8</v>
      </c>
      <c r="H71" s="109">
        <v>0</v>
      </c>
      <c r="I71" s="109">
        <v>0</v>
      </c>
      <c r="J71" s="109">
        <v>0.1</v>
      </c>
      <c r="K71" s="109">
        <v>0</v>
      </c>
      <c r="L71" s="109">
        <v>12</v>
      </c>
      <c r="M71" s="109">
        <v>35</v>
      </c>
      <c r="N71" s="109">
        <v>5</v>
      </c>
      <c r="O71" s="109">
        <v>0.1</v>
      </c>
      <c r="P71" s="109">
        <v>0</v>
      </c>
      <c r="Q71" s="109">
        <v>0</v>
      </c>
      <c r="R71" s="109">
        <v>0</v>
      </c>
      <c r="S71" s="109">
        <v>0</v>
      </c>
      <c r="T71" s="109">
        <v>0</v>
      </c>
      <c r="U71" s="70"/>
      <c r="V71" s="65"/>
      <c r="W71" s="71"/>
      <c r="X71" s="109"/>
      <c r="Y71" s="109"/>
      <c r="Z71" s="109"/>
      <c r="AA71" s="109"/>
      <c r="AB71" s="109"/>
      <c r="AC71" s="109"/>
      <c r="AD71" s="109"/>
      <c r="AE71" s="109"/>
      <c r="AF71" s="109"/>
      <c r="AG71" s="109"/>
      <c r="AH71" s="109"/>
      <c r="AI71" s="109"/>
      <c r="AJ71" s="109"/>
      <c r="AK71" s="109"/>
      <c r="AL71" s="109"/>
      <c r="AM71" s="109"/>
      <c r="AN71" s="109"/>
      <c r="AO71" s="70"/>
      <c r="AP71" s="65"/>
      <c r="AQ71" s="71"/>
      <c r="AR71" s="109"/>
      <c r="AS71" s="109"/>
      <c r="AT71" s="109"/>
      <c r="AU71" s="109"/>
      <c r="AV71" s="109"/>
      <c r="AW71" s="109"/>
      <c r="AX71" s="109"/>
      <c r="AY71" s="109"/>
      <c r="AZ71" s="109"/>
      <c r="BA71" s="109"/>
      <c r="BB71" s="109"/>
      <c r="BC71" s="109"/>
      <c r="BD71" s="109"/>
      <c r="BE71" s="109"/>
      <c r="BF71" s="109"/>
      <c r="BG71" s="109"/>
      <c r="BH71" s="109"/>
    </row>
    <row r="72" spans="1:60" s="8" customFormat="1" ht="16.350000000000001" customHeight="1" x14ac:dyDescent="0.25">
      <c r="A72" s="72"/>
      <c r="B72" s="13" t="s">
        <v>6</v>
      </c>
      <c r="C72" s="98">
        <f>SUM(C66:C68)</f>
        <v>500</v>
      </c>
      <c r="D72" s="111">
        <f>SUM(D66:D70)</f>
        <v>13.5</v>
      </c>
      <c r="E72" s="111">
        <f t="shared" ref="E72:T72" si="99">SUM(E66:E70)</f>
        <v>15.04</v>
      </c>
      <c r="F72" s="111">
        <f t="shared" si="99"/>
        <v>65.7</v>
      </c>
      <c r="G72" s="111">
        <f t="shared" si="99"/>
        <v>464.70000000000005</v>
      </c>
      <c r="H72" s="111">
        <f>SUM(H66:H71)</f>
        <v>0.31999999999999995</v>
      </c>
      <c r="I72" s="111">
        <f t="shared" ref="I72:S72" si="100">SUM(I66:I71)</f>
        <v>0.3</v>
      </c>
      <c r="J72" s="111">
        <f t="shared" si="100"/>
        <v>237.1</v>
      </c>
      <c r="K72" s="111">
        <f t="shared" si="100"/>
        <v>5</v>
      </c>
      <c r="L72" s="111">
        <f t="shared" si="100"/>
        <v>283.65000000000003</v>
      </c>
      <c r="M72" s="111">
        <f t="shared" si="100"/>
        <v>328.59999999999997</v>
      </c>
      <c r="N72" s="111">
        <f t="shared" si="100"/>
        <v>52.85</v>
      </c>
      <c r="O72" s="111">
        <f t="shared" si="100"/>
        <v>2.3800000000000003</v>
      </c>
      <c r="P72" s="111">
        <f t="shared" si="100"/>
        <v>199</v>
      </c>
      <c r="Q72" s="111">
        <f t="shared" si="100"/>
        <v>0</v>
      </c>
      <c r="R72" s="111">
        <f t="shared" si="100"/>
        <v>0</v>
      </c>
      <c r="S72" s="111">
        <f t="shared" si="100"/>
        <v>1.5</v>
      </c>
      <c r="T72" s="111">
        <f t="shared" si="99"/>
        <v>6.4666666666666677</v>
      </c>
      <c r="U72" s="14"/>
      <c r="V72" s="13" t="s">
        <v>6</v>
      </c>
      <c r="W72" s="98">
        <f>SUM(W66:W68)</f>
        <v>560</v>
      </c>
      <c r="X72" s="111">
        <f>SUM(X66:X70)</f>
        <v>15.620238095238095</v>
      </c>
      <c r="Y72" s="111">
        <f>SUM(Y66:Y70)</f>
        <v>19.307142857142857</v>
      </c>
      <c r="Z72" s="111">
        <f>SUM(Z66:Z70)</f>
        <v>83.24404761904762</v>
      </c>
      <c r="AA72" s="111">
        <f>SUM(AA66:AA70)</f>
        <v>587.53571428571433</v>
      </c>
      <c r="AB72" s="111">
        <f>SUM(AB66:AB70)</f>
        <v>0.44107142857142856</v>
      </c>
      <c r="AC72" s="111">
        <f t="shared" ref="AC72:AM72" si="101">SUM(AC66:AC70)</f>
        <v>0.42857142857142855</v>
      </c>
      <c r="AD72" s="111">
        <f t="shared" si="101"/>
        <v>378.73333333333329</v>
      </c>
      <c r="AE72" s="111">
        <f t="shared" si="101"/>
        <v>8.3333333333333339</v>
      </c>
      <c r="AF72" s="111">
        <f t="shared" si="101"/>
        <v>307.10892857142858</v>
      </c>
      <c r="AG72" s="111">
        <f t="shared" si="101"/>
        <v>371.53214285714284</v>
      </c>
      <c r="AH72" s="111">
        <f t="shared" si="101"/>
        <v>64.282738095238102</v>
      </c>
      <c r="AI72" s="111">
        <f t="shared" si="101"/>
        <v>3.2009523809523808</v>
      </c>
      <c r="AJ72" s="111">
        <f t="shared" si="101"/>
        <v>232.59523809523807</v>
      </c>
      <c r="AK72" s="111">
        <f t="shared" si="101"/>
        <v>0</v>
      </c>
      <c r="AL72" s="111">
        <f t="shared" si="101"/>
        <v>0</v>
      </c>
      <c r="AM72" s="111">
        <f t="shared" si="101"/>
        <v>1.5</v>
      </c>
      <c r="AN72" s="111">
        <f>SUM(AN66:AN70)</f>
        <v>7.5916666666666677</v>
      </c>
      <c r="AO72" s="14"/>
      <c r="AP72" s="13" t="s">
        <v>6</v>
      </c>
      <c r="AQ72" s="98">
        <f>SUM(AQ66:AQ68)</f>
        <v>560</v>
      </c>
      <c r="AR72" s="111">
        <f>SUM(AR66:AR70)</f>
        <v>15.620238095238095</v>
      </c>
      <c r="AS72" s="111">
        <f>SUM(AS66:AS70)</f>
        <v>19.307142857142857</v>
      </c>
      <c r="AT72" s="111">
        <f>SUM(AT66:AT70)</f>
        <v>83.24404761904762</v>
      </c>
      <c r="AU72" s="111">
        <f>SUM(AU66:AU70)</f>
        <v>587.53571428571433</v>
      </c>
      <c r="AV72" s="111">
        <f>SUM(AV66:AV70)</f>
        <v>0.44107142857142856</v>
      </c>
      <c r="AW72" s="111">
        <f t="shared" ref="AW72:BG72" si="102">SUM(AW66:AW70)</f>
        <v>0.42857142857142855</v>
      </c>
      <c r="AX72" s="111">
        <f t="shared" si="102"/>
        <v>378.73333333333329</v>
      </c>
      <c r="AY72" s="111">
        <f t="shared" si="102"/>
        <v>8.3333333333333339</v>
      </c>
      <c r="AZ72" s="111">
        <f t="shared" si="102"/>
        <v>307.10892857142858</v>
      </c>
      <c r="BA72" s="111">
        <f t="shared" si="102"/>
        <v>371.53214285714284</v>
      </c>
      <c r="BB72" s="111">
        <f t="shared" si="102"/>
        <v>64.282738095238102</v>
      </c>
      <c r="BC72" s="111">
        <f t="shared" si="102"/>
        <v>3.2009523809523808</v>
      </c>
      <c r="BD72" s="111">
        <f t="shared" si="102"/>
        <v>232.59523809523807</v>
      </c>
      <c r="BE72" s="111">
        <f t="shared" si="102"/>
        <v>0</v>
      </c>
      <c r="BF72" s="111">
        <f t="shared" si="102"/>
        <v>0</v>
      </c>
      <c r="BG72" s="111">
        <f t="shared" si="102"/>
        <v>1.5</v>
      </c>
      <c r="BH72" s="111">
        <f>SUM(BH66:BH70)</f>
        <v>7.5916666666666677</v>
      </c>
    </row>
    <row r="73" spans="1:60" s="8" customFormat="1" ht="16.350000000000001" customHeight="1" x14ac:dyDescent="0.25">
      <c r="A73" s="179" t="s">
        <v>16</v>
      </c>
      <c r="B73" s="180"/>
      <c r="C73" s="180"/>
      <c r="D73" s="180"/>
      <c r="E73" s="180"/>
      <c r="F73" s="180"/>
      <c r="G73" s="180"/>
      <c r="H73" s="180"/>
      <c r="I73" s="180"/>
      <c r="J73" s="180"/>
      <c r="K73" s="180"/>
      <c r="L73" s="180"/>
      <c r="M73" s="180"/>
      <c r="N73" s="180"/>
      <c r="O73" s="180"/>
      <c r="P73" s="180"/>
      <c r="Q73" s="180"/>
      <c r="R73" s="180"/>
      <c r="S73" s="180"/>
      <c r="T73" s="181"/>
      <c r="U73" s="164" t="s">
        <v>16</v>
      </c>
      <c r="V73" s="164"/>
      <c r="W73" s="164"/>
      <c r="X73" s="164"/>
      <c r="Y73" s="164"/>
      <c r="Z73" s="164"/>
      <c r="AA73" s="164"/>
      <c r="AB73" s="164"/>
      <c r="AC73" s="164"/>
      <c r="AD73" s="164"/>
      <c r="AE73" s="164"/>
      <c r="AF73" s="164"/>
      <c r="AG73" s="164"/>
      <c r="AH73" s="164"/>
      <c r="AI73" s="164"/>
      <c r="AJ73" s="164"/>
      <c r="AK73" s="164"/>
      <c r="AL73" s="164"/>
      <c r="AM73" s="164"/>
      <c r="AN73" s="164"/>
      <c r="AO73" s="164" t="s">
        <v>16</v>
      </c>
      <c r="AP73" s="164"/>
      <c r="AQ73" s="164"/>
      <c r="AR73" s="164"/>
      <c r="AS73" s="164"/>
      <c r="AT73" s="164"/>
      <c r="AU73" s="164"/>
      <c r="AV73" s="164"/>
      <c r="AW73" s="164"/>
      <c r="AX73" s="164"/>
      <c r="AY73" s="164"/>
      <c r="AZ73" s="164"/>
      <c r="BA73" s="164"/>
      <c r="BB73" s="164"/>
      <c r="BC73" s="164"/>
      <c r="BD73" s="164"/>
      <c r="BE73" s="164"/>
      <c r="BF73" s="164"/>
      <c r="BG73" s="164"/>
      <c r="BH73" s="164"/>
    </row>
    <row r="74" spans="1:60" s="8" customFormat="1" ht="16.350000000000001" customHeight="1" x14ac:dyDescent="0.25">
      <c r="A74" s="70" t="s">
        <v>187</v>
      </c>
      <c r="B74" s="65" t="s">
        <v>186</v>
      </c>
      <c r="C74" s="71">
        <f>'[1]ФРУКТЫ, ОВОЩИ'!$E$96</f>
        <v>60</v>
      </c>
      <c r="D74" s="109">
        <f>'[1]ФРУКТЫ, ОВОЩИ'!$A$71</f>
        <v>0.5</v>
      </c>
      <c r="E74" s="109">
        <f>'[1]ФРУКТЫ, ОВОЩИ'!$C$71</f>
        <v>0.06</v>
      </c>
      <c r="F74" s="109">
        <f>'[1]ФРУКТЫ, ОВОЩИ'!$E$71</f>
        <v>2</v>
      </c>
      <c r="G74" s="109">
        <f>'[1]ФРУКТЫ, ОВОЩИ'!$G$71</f>
        <v>10.4</v>
      </c>
      <c r="H74" s="109">
        <v>0.01</v>
      </c>
      <c r="I74" s="109">
        <v>0</v>
      </c>
      <c r="J74" s="109">
        <v>0</v>
      </c>
      <c r="K74" s="109">
        <v>0</v>
      </c>
      <c r="L74" s="109">
        <v>11.5</v>
      </c>
      <c r="M74" s="109">
        <v>12</v>
      </c>
      <c r="N74" s="109">
        <v>7</v>
      </c>
      <c r="O74" s="109">
        <v>0.3</v>
      </c>
      <c r="P74" s="109">
        <v>15</v>
      </c>
      <c r="Q74" s="109">
        <v>0</v>
      </c>
      <c r="R74" s="109">
        <v>0</v>
      </c>
      <c r="S74" s="109">
        <v>0</v>
      </c>
      <c r="T74" s="109">
        <f>'[1]ФРУКТЫ, ОВОЩИ'!$I$71</f>
        <v>3</v>
      </c>
      <c r="U74" s="70" t="s">
        <v>188</v>
      </c>
      <c r="V74" s="65" t="s">
        <v>186</v>
      </c>
      <c r="W74" s="71">
        <f>'[1]ФРУКТЫ, ОВОЩИ'!$P$96</f>
        <v>100</v>
      </c>
      <c r="X74" s="109">
        <f>'[1]ФРУКТЫ, ОВОЩИ'!$L$71</f>
        <v>0.83333333333333337</v>
      </c>
      <c r="Y74" s="109">
        <f>'[1]ФРУКТЫ, ОВОЩИ'!$N$71</f>
        <v>0.1</v>
      </c>
      <c r="Z74" s="109">
        <f>'[1]ФРУКТЫ, ОВОЩИ'!$P$71</f>
        <v>3.3333333333333335</v>
      </c>
      <c r="AA74" s="109">
        <f>'[1]ФРУКТЫ, ОВОЩИ'!$R$71</f>
        <v>17.333333333333332</v>
      </c>
      <c r="AB74" s="109">
        <f>H74*100/60</f>
        <v>1.6666666666666666E-2</v>
      </c>
      <c r="AC74" s="109">
        <f t="shared" ref="AC74:AM74" si="103">I74*100/60</f>
        <v>0</v>
      </c>
      <c r="AD74" s="109">
        <f t="shared" si="103"/>
        <v>0</v>
      </c>
      <c r="AE74" s="109">
        <f t="shared" si="103"/>
        <v>0</v>
      </c>
      <c r="AF74" s="109">
        <f t="shared" si="103"/>
        <v>19.166666666666668</v>
      </c>
      <c r="AG74" s="109">
        <f t="shared" si="103"/>
        <v>20</v>
      </c>
      <c r="AH74" s="109">
        <f t="shared" si="103"/>
        <v>11.666666666666666</v>
      </c>
      <c r="AI74" s="109">
        <f t="shared" si="103"/>
        <v>0.5</v>
      </c>
      <c r="AJ74" s="109">
        <f t="shared" si="103"/>
        <v>25</v>
      </c>
      <c r="AK74" s="109">
        <f t="shared" si="103"/>
        <v>0</v>
      </c>
      <c r="AL74" s="109">
        <f t="shared" si="103"/>
        <v>0</v>
      </c>
      <c r="AM74" s="109">
        <f t="shared" si="103"/>
        <v>0</v>
      </c>
      <c r="AN74" s="109">
        <f>'[1]ФРУКТЫ, ОВОЩИ'!$T$71</f>
        <v>5</v>
      </c>
      <c r="AO74" s="70" t="s">
        <v>188</v>
      </c>
      <c r="AP74" s="65" t="s">
        <v>186</v>
      </c>
      <c r="AQ74" s="71">
        <f>'[1]ФРУКТЫ, ОВОЩИ'!$P$96</f>
        <v>100</v>
      </c>
      <c r="AR74" s="109">
        <f>'[1]ФРУКТЫ, ОВОЩИ'!$L$71</f>
        <v>0.83333333333333337</v>
      </c>
      <c r="AS74" s="109">
        <f>'[1]ФРУКТЫ, ОВОЩИ'!$N$71</f>
        <v>0.1</v>
      </c>
      <c r="AT74" s="109">
        <f>'[1]ФРУКТЫ, ОВОЩИ'!$P$71</f>
        <v>3.3333333333333335</v>
      </c>
      <c r="AU74" s="109">
        <f>'[1]ФРУКТЫ, ОВОЩИ'!$R$71</f>
        <v>17.333333333333332</v>
      </c>
      <c r="AV74" s="109">
        <v>1.6666666666666666E-2</v>
      </c>
      <c r="AW74" s="109">
        <v>0</v>
      </c>
      <c r="AX74" s="109">
        <v>0</v>
      </c>
      <c r="AY74" s="109">
        <v>0</v>
      </c>
      <c r="AZ74" s="109">
        <v>19.166666666666668</v>
      </c>
      <c r="BA74" s="109">
        <v>20</v>
      </c>
      <c r="BB74" s="109">
        <v>11.666666666666666</v>
      </c>
      <c r="BC74" s="109">
        <v>0.5</v>
      </c>
      <c r="BD74" s="109">
        <v>25</v>
      </c>
      <c r="BE74" s="109">
        <v>0</v>
      </c>
      <c r="BF74" s="109">
        <v>0</v>
      </c>
      <c r="BG74" s="109">
        <v>0</v>
      </c>
      <c r="BH74" s="109">
        <f>'[1]ФРУКТЫ, ОВОЩИ'!$T$71</f>
        <v>5</v>
      </c>
    </row>
    <row r="75" spans="1:60" s="8" customFormat="1" ht="16.350000000000001" customHeight="1" x14ac:dyDescent="0.25">
      <c r="A75" s="70" t="s">
        <v>102</v>
      </c>
      <c r="B75" s="66" t="str">
        <f>[1]СУПЫ!$E$305</f>
        <v>Суп крестьянский с крупой</v>
      </c>
      <c r="C75" s="71">
        <f>[1]СУПЫ!$E$308</f>
        <v>200</v>
      </c>
      <c r="D75" s="109">
        <f>[1]СУПЫ!$A$327</f>
        <v>1.8</v>
      </c>
      <c r="E75" s="109">
        <f>[1]СУПЫ!$C$327</f>
        <v>4.8</v>
      </c>
      <c r="F75" s="109">
        <f>[1]СУПЫ!$E$327</f>
        <v>10.3</v>
      </c>
      <c r="G75" s="109">
        <f>[1]СУПЫ!$G$327</f>
        <v>91.2</v>
      </c>
      <c r="H75" s="109">
        <v>0.01</v>
      </c>
      <c r="I75" s="109">
        <v>0</v>
      </c>
      <c r="J75" s="109">
        <v>33.299999999999997</v>
      </c>
      <c r="K75" s="109">
        <v>1.5</v>
      </c>
      <c r="L75" s="109">
        <v>21.3</v>
      </c>
      <c r="M75" s="109">
        <v>12.27</v>
      </c>
      <c r="N75" s="109">
        <v>5.17</v>
      </c>
      <c r="O75" s="109">
        <v>0.27</v>
      </c>
      <c r="P75" s="109">
        <v>15.6</v>
      </c>
      <c r="Q75" s="109">
        <v>0</v>
      </c>
      <c r="R75" s="109">
        <v>0</v>
      </c>
      <c r="S75" s="109">
        <v>0</v>
      </c>
      <c r="T75" s="109">
        <f>[1]СУПЫ!$I$327</f>
        <v>4</v>
      </c>
      <c r="U75" s="70" t="s">
        <v>101</v>
      </c>
      <c r="V75" s="66" t="str">
        <f>[1]СУПЫ!$P$305</f>
        <v>Суп крестьянский с крупой</v>
      </c>
      <c r="W75" s="71">
        <f>[1]СУПЫ!$P$308</f>
        <v>250</v>
      </c>
      <c r="X75" s="109">
        <f>[1]СУПЫ!$L$327</f>
        <v>2.25</v>
      </c>
      <c r="Y75" s="109">
        <f>[1]СУПЫ!$N$327</f>
        <v>6</v>
      </c>
      <c r="Z75" s="109">
        <f>[1]СУПЫ!$P$327</f>
        <v>12.875</v>
      </c>
      <c r="AA75" s="109">
        <f>[1]СУПЫ!$R$327</f>
        <v>114</v>
      </c>
      <c r="AB75" s="109">
        <f>H75*250/200</f>
        <v>1.2500000000000001E-2</v>
      </c>
      <c r="AC75" s="109">
        <f t="shared" ref="AC75:AM75" si="104">I75*250/200</f>
        <v>0</v>
      </c>
      <c r="AD75" s="109">
        <f t="shared" si="104"/>
        <v>41.625</v>
      </c>
      <c r="AE75" s="109">
        <f t="shared" si="104"/>
        <v>1.875</v>
      </c>
      <c r="AF75" s="109">
        <f t="shared" si="104"/>
        <v>26.625</v>
      </c>
      <c r="AG75" s="109">
        <f t="shared" si="104"/>
        <v>15.3375</v>
      </c>
      <c r="AH75" s="109">
        <f t="shared" si="104"/>
        <v>6.4625000000000004</v>
      </c>
      <c r="AI75" s="109">
        <f t="shared" si="104"/>
        <v>0.33750000000000002</v>
      </c>
      <c r="AJ75" s="109">
        <f t="shared" si="104"/>
        <v>19.5</v>
      </c>
      <c r="AK75" s="109">
        <f t="shared" si="104"/>
        <v>0</v>
      </c>
      <c r="AL75" s="109">
        <f t="shared" si="104"/>
        <v>0</v>
      </c>
      <c r="AM75" s="109">
        <f t="shared" si="104"/>
        <v>0</v>
      </c>
      <c r="AN75" s="109">
        <f>[1]СУПЫ!$T$327</f>
        <v>5</v>
      </c>
      <c r="AO75" s="70" t="s">
        <v>101</v>
      </c>
      <c r="AP75" s="66" t="str">
        <f>[1]СУПЫ!$P$305</f>
        <v>Суп крестьянский с крупой</v>
      </c>
      <c r="AQ75" s="71">
        <f>[1]СУПЫ!$P$308</f>
        <v>250</v>
      </c>
      <c r="AR75" s="109">
        <f>[1]СУПЫ!$L$327</f>
        <v>2.25</v>
      </c>
      <c r="AS75" s="109">
        <f>[1]СУПЫ!$N$327</f>
        <v>6</v>
      </c>
      <c r="AT75" s="109">
        <f>[1]СУПЫ!$P$327</f>
        <v>12.875</v>
      </c>
      <c r="AU75" s="109">
        <f>[1]СУПЫ!$R$327</f>
        <v>114</v>
      </c>
      <c r="AV75" s="109">
        <v>1.2500000000000001E-2</v>
      </c>
      <c r="AW75" s="109">
        <v>0</v>
      </c>
      <c r="AX75" s="109">
        <v>41.625</v>
      </c>
      <c r="AY75" s="109">
        <v>1.875</v>
      </c>
      <c r="AZ75" s="109">
        <v>26.625</v>
      </c>
      <c r="BA75" s="109">
        <v>15.3375</v>
      </c>
      <c r="BB75" s="109">
        <v>6.4625000000000004</v>
      </c>
      <c r="BC75" s="109">
        <v>0.33750000000000002</v>
      </c>
      <c r="BD75" s="109">
        <v>19.5</v>
      </c>
      <c r="BE75" s="109">
        <v>0</v>
      </c>
      <c r="BF75" s="109">
        <v>0</v>
      </c>
      <c r="BG75" s="109">
        <v>0</v>
      </c>
      <c r="BH75" s="109">
        <f>[1]СУПЫ!$T$327</f>
        <v>5</v>
      </c>
    </row>
    <row r="76" spans="1:60" s="8" customFormat="1" ht="16.350000000000001" customHeight="1" x14ac:dyDescent="0.25">
      <c r="A76" s="73" t="s">
        <v>100</v>
      </c>
      <c r="B76" s="66" t="str">
        <f>'[1]МЯСО, РЫБА'!$E$301</f>
        <v>Голубцы ленивые</v>
      </c>
      <c r="C76" s="99">
        <f>'[1]МЯСО, РЫБА'!$E$304</f>
        <v>90</v>
      </c>
      <c r="D76" s="109">
        <f>'[1]МЯСО, РЫБА'!$A$319</f>
        <v>9.5</v>
      </c>
      <c r="E76" s="109">
        <f>'[1]МЯСО, РЫБА'!$C$319</f>
        <v>11.9</v>
      </c>
      <c r="F76" s="109">
        <f>'[1]МЯСО, РЫБА'!$E$319</f>
        <v>5.87</v>
      </c>
      <c r="G76" s="109">
        <f>'[1]МЯСО, РЫБА'!$G$319</f>
        <v>178.8</v>
      </c>
      <c r="H76" s="109">
        <v>7.0000000000000007E-2</v>
      </c>
      <c r="I76" s="109">
        <v>0</v>
      </c>
      <c r="J76" s="109">
        <v>0</v>
      </c>
      <c r="K76" s="109">
        <v>0</v>
      </c>
      <c r="L76" s="109">
        <v>16.8</v>
      </c>
      <c r="M76" s="109">
        <v>82.4</v>
      </c>
      <c r="N76" s="109">
        <v>10.8</v>
      </c>
      <c r="O76" s="109">
        <v>0.4</v>
      </c>
      <c r="P76" s="109">
        <v>125</v>
      </c>
      <c r="Q76" s="109">
        <v>0</v>
      </c>
      <c r="R76" s="109">
        <v>0</v>
      </c>
      <c r="S76" s="109">
        <v>0</v>
      </c>
      <c r="T76" s="109">
        <f>'[1]МЯСО, РЫБА'!$I$319</f>
        <v>1.97</v>
      </c>
      <c r="U76" s="73" t="s">
        <v>189</v>
      </c>
      <c r="V76" s="66" t="str">
        <f>'[1]МЯСО, РЫБА'!$P$301</f>
        <v>Голубцы ленивые</v>
      </c>
      <c r="W76" s="99">
        <f>'[1]МЯСО, РЫБА'!$P$304</f>
        <v>100</v>
      </c>
      <c r="X76" s="109">
        <f>'[1]МЯСО, РЫБА'!$L$319</f>
        <v>10.555555555555555</v>
      </c>
      <c r="Y76" s="109">
        <f>'[1]МЯСО, РЫБА'!$N$319</f>
        <v>13.222222222222221</v>
      </c>
      <c r="Z76" s="109">
        <f>'[1]МЯСО, РЫБА'!$P$319</f>
        <v>6.5222222222222221</v>
      </c>
      <c r="AA76" s="109">
        <f>'[1]МЯСО, РЫБА'!$R$319</f>
        <v>198.66666666666666</v>
      </c>
      <c r="AB76" s="109">
        <f>H76*100/90</f>
        <v>7.7777777777777793E-2</v>
      </c>
      <c r="AC76" s="109">
        <f t="shared" ref="AC76:AM76" si="105">I76*100/90</f>
        <v>0</v>
      </c>
      <c r="AD76" s="109">
        <f t="shared" si="105"/>
        <v>0</v>
      </c>
      <c r="AE76" s="109">
        <f t="shared" si="105"/>
        <v>0</v>
      </c>
      <c r="AF76" s="109">
        <f t="shared" si="105"/>
        <v>18.666666666666668</v>
      </c>
      <c r="AG76" s="109">
        <f t="shared" si="105"/>
        <v>91.555555555555557</v>
      </c>
      <c r="AH76" s="109">
        <f t="shared" si="105"/>
        <v>12</v>
      </c>
      <c r="AI76" s="109">
        <f t="shared" si="105"/>
        <v>0.44444444444444442</v>
      </c>
      <c r="AJ76" s="109">
        <f t="shared" si="105"/>
        <v>138.88888888888889</v>
      </c>
      <c r="AK76" s="109">
        <f t="shared" si="105"/>
        <v>0</v>
      </c>
      <c r="AL76" s="109">
        <f t="shared" si="105"/>
        <v>0</v>
      </c>
      <c r="AM76" s="109">
        <f t="shared" si="105"/>
        <v>0</v>
      </c>
      <c r="AN76" s="109">
        <f>'[1]МЯСО, РЫБА'!$T$319</f>
        <v>2.1888888888888891</v>
      </c>
      <c r="AO76" s="73" t="s">
        <v>189</v>
      </c>
      <c r="AP76" s="66" t="str">
        <f>'[1]МЯСО, РЫБА'!$P$301</f>
        <v>Голубцы ленивые</v>
      </c>
      <c r="AQ76" s="99">
        <f>'[1]МЯСО, РЫБА'!$P$304</f>
        <v>100</v>
      </c>
      <c r="AR76" s="109">
        <f>'[1]МЯСО, РЫБА'!$L$319</f>
        <v>10.555555555555555</v>
      </c>
      <c r="AS76" s="109">
        <f>'[1]МЯСО, РЫБА'!$N$319</f>
        <v>13.222222222222221</v>
      </c>
      <c r="AT76" s="109">
        <f>'[1]МЯСО, РЫБА'!$P$319</f>
        <v>6.5222222222222221</v>
      </c>
      <c r="AU76" s="109">
        <f>'[1]МЯСО, РЫБА'!$R$319</f>
        <v>198.66666666666666</v>
      </c>
      <c r="AV76" s="109">
        <v>7.7777777777777793E-2</v>
      </c>
      <c r="AW76" s="109">
        <v>0</v>
      </c>
      <c r="AX76" s="109">
        <v>0</v>
      </c>
      <c r="AY76" s="109">
        <v>0</v>
      </c>
      <c r="AZ76" s="109">
        <v>18.666666666666668</v>
      </c>
      <c r="BA76" s="109">
        <v>91.555555555555557</v>
      </c>
      <c r="BB76" s="109">
        <v>12</v>
      </c>
      <c r="BC76" s="109">
        <v>0.44444444444444442</v>
      </c>
      <c r="BD76" s="109">
        <v>138.88888888888889</v>
      </c>
      <c r="BE76" s="109">
        <v>0</v>
      </c>
      <c r="BF76" s="109">
        <v>0</v>
      </c>
      <c r="BG76" s="109">
        <v>0</v>
      </c>
      <c r="BH76" s="109">
        <f>'[1]МЯСО, РЫБА'!$T$319</f>
        <v>2.1888888888888891</v>
      </c>
    </row>
    <row r="77" spans="1:60" s="8" customFormat="1" ht="16.350000000000001" customHeight="1" x14ac:dyDescent="0.25">
      <c r="A77" s="73" t="s">
        <v>99</v>
      </c>
      <c r="B77" s="65" t="str">
        <f>[1]ГАРНИРЫ!$E$311</f>
        <v>Каша ячневая</v>
      </c>
      <c r="C77" s="99">
        <f>[1]ГАРНИРЫ!$E$314</f>
        <v>150</v>
      </c>
      <c r="D77" s="109">
        <f>[1]ГАРНИРЫ!$A$331</f>
        <v>6.6</v>
      </c>
      <c r="E77" s="109">
        <f>[1]ГАРНИРЫ!$C$331</f>
        <v>7.1</v>
      </c>
      <c r="F77" s="109">
        <f>[1]ГАРНИРЫ!$E$331</f>
        <v>30.9</v>
      </c>
      <c r="G77" s="109">
        <f>[1]ГАРНИРЫ!$G$331</f>
        <v>231</v>
      </c>
      <c r="H77" s="109">
        <v>0.02</v>
      </c>
      <c r="I77" s="109">
        <v>0</v>
      </c>
      <c r="J77" s="109">
        <v>2.21</v>
      </c>
      <c r="K77" s="109">
        <v>0</v>
      </c>
      <c r="L77" s="109">
        <v>1.98</v>
      </c>
      <c r="M77" s="109">
        <v>65.02</v>
      </c>
      <c r="N77" s="109">
        <v>9.39</v>
      </c>
      <c r="O77" s="109">
        <v>0.34</v>
      </c>
      <c r="P77" s="109">
        <v>98</v>
      </c>
      <c r="Q77" s="109">
        <v>0</v>
      </c>
      <c r="R77" s="109">
        <v>0</v>
      </c>
      <c r="S77" s="109">
        <v>0</v>
      </c>
      <c r="T77" s="109">
        <f>[1]ГАРНИРЫ!$I$331</f>
        <v>0</v>
      </c>
      <c r="U77" s="73" t="s">
        <v>98</v>
      </c>
      <c r="V77" s="65" t="str">
        <f>[1]ГАРНИРЫ!$P$311</f>
        <v>Каша ячневая</v>
      </c>
      <c r="W77" s="99">
        <f>[1]ГАРНИРЫ!$P$314</f>
        <v>180</v>
      </c>
      <c r="X77" s="109">
        <f>[1]ГАРНИРЫ!$L$331</f>
        <v>7.92</v>
      </c>
      <c r="Y77" s="109">
        <f>[1]ГАРНИРЫ!$N$331</f>
        <v>8.52</v>
      </c>
      <c r="Z77" s="109">
        <f>[1]ГАРНИРЫ!$P$331</f>
        <v>37.08</v>
      </c>
      <c r="AA77" s="109">
        <f>[1]ГАРНИРЫ!$R$331</f>
        <v>277.2</v>
      </c>
      <c r="AB77" s="109">
        <f>H77*180/150</f>
        <v>2.4E-2</v>
      </c>
      <c r="AC77" s="109">
        <f t="shared" ref="AC77:AM77" si="106">I77*180/150</f>
        <v>0</v>
      </c>
      <c r="AD77" s="109">
        <f t="shared" si="106"/>
        <v>2.6520000000000001</v>
      </c>
      <c r="AE77" s="109">
        <f t="shared" si="106"/>
        <v>0</v>
      </c>
      <c r="AF77" s="109">
        <f t="shared" si="106"/>
        <v>2.3759999999999999</v>
      </c>
      <c r="AG77" s="109">
        <f t="shared" si="106"/>
        <v>78.023999999999987</v>
      </c>
      <c r="AH77" s="109">
        <f t="shared" si="106"/>
        <v>11.268000000000001</v>
      </c>
      <c r="AI77" s="109">
        <f t="shared" si="106"/>
        <v>0.40800000000000003</v>
      </c>
      <c r="AJ77" s="109">
        <f t="shared" si="106"/>
        <v>117.6</v>
      </c>
      <c r="AK77" s="109">
        <f t="shared" si="106"/>
        <v>0</v>
      </c>
      <c r="AL77" s="109">
        <f t="shared" si="106"/>
        <v>0</v>
      </c>
      <c r="AM77" s="109">
        <f t="shared" si="106"/>
        <v>0</v>
      </c>
      <c r="AN77" s="109">
        <f>[1]ГАРНИРЫ!$T$331</f>
        <v>0</v>
      </c>
      <c r="AO77" s="73" t="s">
        <v>98</v>
      </c>
      <c r="AP77" s="65" t="str">
        <f>[1]ГАРНИРЫ!$P$311</f>
        <v>Каша ячневая</v>
      </c>
      <c r="AQ77" s="99">
        <f>[1]ГАРНИРЫ!$P$314</f>
        <v>180</v>
      </c>
      <c r="AR77" s="109">
        <f>[1]ГАРНИРЫ!$L$331</f>
        <v>7.92</v>
      </c>
      <c r="AS77" s="109">
        <f>[1]ГАРНИРЫ!$N$331</f>
        <v>8.52</v>
      </c>
      <c r="AT77" s="109">
        <f>[1]ГАРНИРЫ!$P$331</f>
        <v>37.08</v>
      </c>
      <c r="AU77" s="109">
        <f>[1]ГАРНИРЫ!$R$331</f>
        <v>277.2</v>
      </c>
      <c r="AV77" s="109">
        <v>2.4E-2</v>
      </c>
      <c r="AW77" s="109">
        <v>0</v>
      </c>
      <c r="AX77" s="109">
        <v>2.6520000000000001</v>
      </c>
      <c r="AY77" s="109">
        <v>0</v>
      </c>
      <c r="AZ77" s="109">
        <v>2.3759999999999999</v>
      </c>
      <c r="BA77" s="109">
        <v>78.023999999999987</v>
      </c>
      <c r="BB77" s="109">
        <v>11.268000000000001</v>
      </c>
      <c r="BC77" s="109">
        <v>0.40800000000000003</v>
      </c>
      <c r="BD77" s="109">
        <v>117.6</v>
      </c>
      <c r="BE77" s="109">
        <v>0</v>
      </c>
      <c r="BF77" s="109">
        <v>0</v>
      </c>
      <c r="BG77" s="109">
        <v>0</v>
      </c>
      <c r="BH77" s="109">
        <f>[1]ГАРНИРЫ!$T$331</f>
        <v>0</v>
      </c>
    </row>
    <row r="78" spans="1:60" s="8" customFormat="1" ht="16.350000000000001" customHeight="1" x14ac:dyDescent="0.25">
      <c r="A78" s="70" t="s">
        <v>97</v>
      </c>
      <c r="B78" s="65" t="str">
        <f>[1]НАПИТКИ!$P$263</f>
        <v>Компот из свежих плодов (яблок)</v>
      </c>
      <c r="C78" s="71">
        <f>[1]НАПИТКИ!$P$266</f>
        <v>200</v>
      </c>
      <c r="D78" s="109">
        <f>[1]НАПИТКИ!$L$286</f>
        <v>0.48000000000000004</v>
      </c>
      <c r="E78" s="109">
        <f>[1]НАПИТКИ!$N$286</f>
        <v>0.27999999999999997</v>
      </c>
      <c r="F78" s="109">
        <f>[1]НАПИТКИ!$P$286</f>
        <v>14</v>
      </c>
      <c r="G78" s="109">
        <f>[1]НАПИТКИ!$R$286</f>
        <v>60.666666666666664</v>
      </c>
      <c r="H78" s="109">
        <v>0.01</v>
      </c>
      <c r="I78" s="109">
        <v>0</v>
      </c>
      <c r="J78" s="109">
        <v>0</v>
      </c>
      <c r="K78" s="109">
        <v>0</v>
      </c>
      <c r="L78" s="109">
        <v>23.7</v>
      </c>
      <c r="M78" s="109">
        <v>18.399999999999999</v>
      </c>
      <c r="N78" s="109">
        <v>13.4</v>
      </c>
      <c r="O78" s="109">
        <v>0.71</v>
      </c>
      <c r="P78" s="109">
        <v>13</v>
      </c>
      <c r="Q78" s="109">
        <v>0</v>
      </c>
      <c r="R78" s="109">
        <v>0</v>
      </c>
      <c r="S78" s="109">
        <v>0</v>
      </c>
      <c r="T78" s="109">
        <f>[1]НАПИТКИ!$T$286</f>
        <v>2.5333333333333332</v>
      </c>
      <c r="U78" s="70" t="s">
        <v>97</v>
      </c>
      <c r="V78" s="65" t="str">
        <f>[1]НАПИТКИ!$P$263</f>
        <v>Компот из свежих плодов (яблок)</v>
      </c>
      <c r="W78" s="71">
        <f>[1]НАПИТКИ!$P$266</f>
        <v>200</v>
      </c>
      <c r="X78" s="109">
        <f>[1]НАПИТКИ!$L$286</f>
        <v>0.48000000000000004</v>
      </c>
      <c r="Y78" s="109">
        <f>[1]НАПИТКИ!$N$286</f>
        <v>0.27999999999999997</v>
      </c>
      <c r="Z78" s="109">
        <f>[1]НАПИТКИ!$P$286</f>
        <v>14</v>
      </c>
      <c r="AA78" s="109">
        <f>[1]НАПИТКИ!$R$286</f>
        <v>60.666666666666664</v>
      </c>
      <c r="AB78" s="109">
        <f>H78</f>
        <v>0.01</v>
      </c>
      <c r="AC78" s="109">
        <f t="shared" ref="AC78:AM78" si="107">I78</f>
        <v>0</v>
      </c>
      <c r="AD78" s="109">
        <f t="shared" si="107"/>
        <v>0</v>
      </c>
      <c r="AE78" s="109">
        <f t="shared" si="107"/>
        <v>0</v>
      </c>
      <c r="AF78" s="109">
        <f t="shared" si="107"/>
        <v>23.7</v>
      </c>
      <c r="AG78" s="109">
        <f t="shared" si="107"/>
        <v>18.399999999999999</v>
      </c>
      <c r="AH78" s="109">
        <f t="shared" si="107"/>
        <v>13.4</v>
      </c>
      <c r="AI78" s="109">
        <f t="shared" si="107"/>
        <v>0.71</v>
      </c>
      <c r="AJ78" s="109">
        <f t="shared" si="107"/>
        <v>13</v>
      </c>
      <c r="AK78" s="109">
        <f t="shared" si="107"/>
        <v>0</v>
      </c>
      <c r="AL78" s="109">
        <f t="shared" si="107"/>
        <v>0</v>
      </c>
      <c r="AM78" s="109">
        <f t="shared" si="107"/>
        <v>0</v>
      </c>
      <c r="AN78" s="109">
        <f>[1]НАПИТКИ!$T$286</f>
        <v>2.5333333333333332</v>
      </c>
      <c r="AO78" s="70" t="s">
        <v>97</v>
      </c>
      <c r="AP78" s="65" t="str">
        <f>[1]НАПИТКИ!$P$263</f>
        <v>Компот из свежих плодов (яблок)</v>
      </c>
      <c r="AQ78" s="71">
        <f>[1]НАПИТКИ!$P$266</f>
        <v>200</v>
      </c>
      <c r="AR78" s="109">
        <f>[1]НАПИТКИ!$L$286</f>
        <v>0.48000000000000004</v>
      </c>
      <c r="AS78" s="109">
        <f>[1]НАПИТКИ!$N$286</f>
        <v>0.27999999999999997</v>
      </c>
      <c r="AT78" s="109">
        <f>[1]НАПИТКИ!$P$286</f>
        <v>14</v>
      </c>
      <c r="AU78" s="109">
        <f>[1]НАПИТКИ!$R$286</f>
        <v>60.666666666666664</v>
      </c>
      <c r="AV78" s="109">
        <v>0.01</v>
      </c>
      <c r="AW78" s="109">
        <v>0</v>
      </c>
      <c r="AX78" s="109">
        <v>0</v>
      </c>
      <c r="AY78" s="109">
        <v>0</v>
      </c>
      <c r="AZ78" s="109">
        <v>23.7</v>
      </c>
      <c r="BA78" s="109">
        <v>18.399999999999999</v>
      </c>
      <c r="BB78" s="109">
        <v>13.4</v>
      </c>
      <c r="BC78" s="109">
        <v>0.71</v>
      </c>
      <c r="BD78" s="109">
        <v>13</v>
      </c>
      <c r="BE78" s="109">
        <v>0</v>
      </c>
      <c r="BF78" s="109">
        <v>0</v>
      </c>
      <c r="BG78" s="109">
        <v>0</v>
      </c>
      <c r="BH78" s="109">
        <f>[1]НАПИТКИ!$T$286</f>
        <v>2.5333333333333332</v>
      </c>
    </row>
    <row r="79" spans="1:60" s="8" customFormat="1" ht="15.6" customHeight="1" x14ac:dyDescent="0.25">
      <c r="A79" s="70" t="s">
        <v>10</v>
      </c>
      <c r="B79" s="65" t="str">
        <f>'[1]ГАСТРОНОМИЯ, ВЫПЕЧКА'!$AA$52</f>
        <v>Хлеб пшеничный</v>
      </c>
      <c r="C79" s="71">
        <f>'[1]ГАСТРОНОМИЯ, ВЫПЕЧКА'!$AA$54</f>
        <v>45</v>
      </c>
      <c r="D79" s="109">
        <f>'[1]ГАСТРОНОМИЯ, ВЫПЕЧКА'!$W$72</f>
        <v>0.38571428571428573</v>
      </c>
      <c r="E79" s="109">
        <f>'[1]ГАСТРОНОМИЯ, ВЫПЕЧКА'!$Y$72</f>
        <v>5.1428571428571428E-2</v>
      </c>
      <c r="F79" s="109">
        <f>'[1]ГАСТРОНОМИЯ, ВЫПЕЧКА'!$AA$72</f>
        <v>21.857142857142858</v>
      </c>
      <c r="G79" s="109">
        <f>'[1]ГАСТРОНОМИЯ, ВЫПЕЧКА'!$AC$72</f>
        <v>93.857142857142861</v>
      </c>
      <c r="H79" s="109">
        <v>0.02</v>
      </c>
      <c r="I79" s="109">
        <v>0.2</v>
      </c>
      <c r="J79" s="109">
        <v>0</v>
      </c>
      <c r="K79" s="109">
        <v>0</v>
      </c>
      <c r="L79" s="109">
        <v>4.5999999999999996</v>
      </c>
      <c r="M79" s="109">
        <v>17.399999999999999</v>
      </c>
      <c r="N79" s="109">
        <v>6.6</v>
      </c>
      <c r="O79" s="109">
        <v>0.22</v>
      </c>
      <c r="P79" s="109">
        <v>9</v>
      </c>
      <c r="Q79" s="109">
        <v>0</v>
      </c>
      <c r="R79" s="109">
        <v>0</v>
      </c>
      <c r="S79" s="109">
        <v>0</v>
      </c>
      <c r="T79" s="109">
        <f>'[1]ГАСТРОНОМИЯ, ВЫПЕЧКА'!$AE$72</f>
        <v>0</v>
      </c>
      <c r="U79" s="70" t="s">
        <v>122</v>
      </c>
      <c r="V79" s="65" t="str">
        <f>'[1]ГАСТРОНОМИЯ, ВЫПЕЧКА'!$AL$52</f>
        <v>Хлеб пшеничный</v>
      </c>
      <c r="W79" s="71">
        <f>'[1]ГАСТРОНОМИЯ, ВЫПЕЧКА'!$AW$54</f>
        <v>55</v>
      </c>
      <c r="X79" s="109">
        <f>'[1]ГАСТРОНОМИЯ, ВЫПЕЧКА'!$AS$72</f>
        <v>0.47142857142857142</v>
      </c>
      <c r="Y79" s="109">
        <f>'[1]ГАСТРОНОМИЯ, ВЫПЕЧКА'!$AU$72</f>
        <v>6.2857142857142861E-2</v>
      </c>
      <c r="Z79" s="109">
        <f>'[1]ГАСТРОНОМИЯ, ВЫПЕЧКА'!$AW$72</f>
        <v>26.714285714285715</v>
      </c>
      <c r="AA79" s="109">
        <f>'[1]ГАСТРОНОМИЯ, ВЫПЕЧКА'!$AY$72</f>
        <v>114.71428571428571</v>
      </c>
      <c r="AB79" s="109">
        <f>H79*55/45</f>
        <v>2.4444444444444446E-2</v>
      </c>
      <c r="AC79" s="109">
        <f t="shared" ref="AC79" si="108">I79*55/45</f>
        <v>0.24444444444444444</v>
      </c>
      <c r="AD79" s="109">
        <f t="shared" ref="AD79" si="109">J79*55/45</f>
        <v>0</v>
      </c>
      <c r="AE79" s="109">
        <f t="shared" ref="AE79" si="110">K79*55/45</f>
        <v>0</v>
      </c>
      <c r="AF79" s="109">
        <f t="shared" ref="AF79" si="111">L79*55/45</f>
        <v>5.6222222222222218</v>
      </c>
      <c r="AG79" s="109">
        <f t="shared" ref="AG79" si="112">M79*55/45</f>
        <v>21.266666666666666</v>
      </c>
      <c r="AH79" s="109">
        <f t="shared" ref="AH79" si="113">N79*55/45</f>
        <v>8.0666666666666664</v>
      </c>
      <c r="AI79" s="109">
        <f t="shared" ref="AI79" si="114">O79*55/45</f>
        <v>0.2688888888888889</v>
      </c>
      <c r="AJ79" s="109">
        <f t="shared" ref="AJ79" si="115">P79*55/45</f>
        <v>11</v>
      </c>
      <c r="AK79" s="109">
        <f t="shared" ref="AK79" si="116">Q79*55/45</f>
        <v>0</v>
      </c>
      <c r="AL79" s="109">
        <f t="shared" ref="AL79" si="117">R79*55/45</f>
        <v>0</v>
      </c>
      <c r="AM79" s="109">
        <f t="shared" ref="AM79" si="118">S79*55/45</f>
        <v>0</v>
      </c>
      <c r="AN79" s="109">
        <f>'[1]ГАСТРОНОМИЯ, ВЫПЕЧКА'!$BA$72</f>
        <v>0</v>
      </c>
      <c r="AO79" s="70" t="s">
        <v>122</v>
      </c>
      <c r="AP79" s="65" t="str">
        <f>'[1]ГАСТРОНОМИЯ, ВЫПЕЧКА'!$AL$52</f>
        <v>Хлеб пшеничный</v>
      </c>
      <c r="AQ79" s="71">
        <f>'[1]ГАСТРОНОМИЯ, ВЫПЕЧКА'!$AW$54</f>
        <v>55</v>
      </c>
      <c r="AR79" s="109">
        <f>'[1]ГАСТРОНОМИЯ, ВЫПЕЧКА'!$AS$72</f>
        <v>0.47142857142857142</v>
      </c>
      <c r="AS79" s="109">
        <f>'[1]ГАСТРОНОМИЯ, ВЫПЕЧКА'!$AU$72</f>
        <v>6.2857142857142861E-2</v>
      </c>
      <c r="AT79" s="109">
        <f>'[1]ГАСТРОНОМИЯ, ВЫПЕЧКА'!$AW$72</f>
        <v>26.714285714285715</v>
      </c>
      <c r="AU79" s="109">
        <f>'[1]ГАСТРОНОМИЯ, ВЫПЕЧКА'!$AY$72</f>
        <v>114.71428571428571</v>
      </c>
      <c r="AV79" s="109">
        <v>2.4444444444444446E-2</v>
      </c>
      <c r="AW79" s="109">
        <v>0.24444444444444444</v>
      </c>
      <c r="AX79" s="109">
        <v>0</v>
      </c>
      <c r="AY79" s="109">
        <v>0</v>
      </c>
      <c r="AZ79" s="109">
        <v>5.6222222222222218</v>
      </c>
      <c r="BA79" s="109">
        <v>21.266666666666666</v>
      </c>
      <c r="BB79" s="109">
        <v>8.0666666666666664</v>
      </c>
      <c r="BC79" s="109">
        <v>0.2688888888888889</v>
      </c>
      <c r="BD79" s="109">
        <v>11</v>
      </c>
      <c r="BE79" s="109">
        <v>0</v>
      </c>
      <c r="BF79" s="109">
        <v>0</v>
      </c>
      <c r="BG79" s="109">
        <v>0</v>
      </c>
      <c r="BH79" s="109">
        <f>'[1]ГАСТРОНОМИЯ, ВЫПЕЧКА'!$BA$72</f>
        <v>0</v>
      </c>
    </row>
    <row r="80" spans="1:60" s="8" customFormat="1" ht="15.6" customHeight="1" x14ac:dyDescent="0.25">
      <c r="A80" s="70" t="s">
        <v>8</v>
      </c>
      <c r="B80" s="65" t="str">
        <f>'[1]ГАСТРОНОМИЯ, ВЫПЕЧКА'!$AA$11</f>
        <v>Хлеб ржано-пшеничный</v>
      </c>
      <c r="C80" s="71">
        <f>'[1]ГАСТРОНОМИЯ, ВЫПЕЧКА'!$AA$13</f>
        <v>30</v>
      </c>
      <c r="D80" s="109">
        <f>'[1]ГАСТРОНОМИЯ, ВЫПЕЧКА'!$W$31</f>
        <v>1.5</v>
      </c>
      <c r="E80" s="109">
        <f>'[1]ГАСТРОНОМИЯ, ВЫПЕЧКА'!$Y$31</f>
        <v>1.05</v>
      </c>
      <c r="F80" s="109">
        <f>'[1]ГАСТРОНОМИЯ, ВЫПЕЧКА'!$AA$31</f>
        <v>10.050000000000001</v>
      </c>
      <c r="G80" s="109">
        <f>'[1]ГАСТРОНОМИЯ, ВЫПЕЧКА'!$AC$31</f>
        <v>52.5</v>
      </c>
      <c r="H80" s="109">
        <v>0.13</v>
      </c>
      <c r="I80" s="109">
        <v>0</v>
      </c>
      <c r="J80" s="109">
        <v>0</v>
      </c>
      <c r="K80" s="109">
        <v>0</v>
      </c>
      <c r="L80" s="109">
        <v>5.75</v>
      </c>
      <c r="M80" s="109">
        <v>26.5</v>
      </c>
      <c r="N80" s="109">
        <v>6.25</v>
      </c>
      <c r="O80" s="109">
        <v>0.78</v>
      </c>
      <c r="P80" s="109">
        <v>7</v>
      </c>
      <c r="Q80" s="109">
        <v>0</v>
      </c>
      <c r="R80" s="109">
        <v>0</v>
      </c>
      <c r="S80" s="109">
        <v>0</v>
      </c>
      <c r="T80" s="109">
        <f>'[1]ГАСТРОНОМИЯ, ВЫПЕЧКА'!$AE$31</f>
        <v>0</v>
      </c>
      <c r="U80" s="70" t="s">
        <v>7</v>
      </c>
      <c r="V80" s="65" t="str">
        <f>'[1]ГАСТРОНОМИЯ, ВЫПЕЧКА'!$AL$11</f>
        <v>Хлеб ржано-пшеничный</v>
      </c>
      <c r="W80" s="71">
        <f>'[1]ГАСТРОНОМИЯ, ВЫПЕЧКА'!$AL$13</f>
        <v>40</v>
      </c>
      <c r="X80" s="109">
        <f>'[1]ГАСТРОНОМИЯ, ВЫПЕЧКА'!$AH$31</f>
        <v>2</v>
      </c>
      <c r="Y80" s="109">
        <f>'[1]ГАСТРОНОМИЯ, ВЫПЕЧКА'!$AJ$31</f>
        <v>1.4</v>
      </c>
      <c r="Z80" s="109">
        <f>'[1]ГАСТРОНОМИЯ, ВЫПЕЧКА'!$AL$31</f>
        <v>13.4</v>
      </c>
      <c r="AA80" s="109">
        <f>'[1]ГАСТРОНОМИЯ, ВЫПЕЧКА'!$AN$31</f>
        <v>70</v>
      </c>
      <c r="AB80" s="109">
        <f>H80*40/30</f>
        <v>0.17333333333333334</v>
      </c>
      <c r="AC80" s="109">
        <f t="shared" ref="AC80" si="119">I80*40/30</f>
        <v>0</v>
      </c>
      <c r="AD80" s="109">
        <f t="shared" ref="AD80" si="120">J80*40/30</f>
        <v>0</v>
      </c>
      <c r="AE80" s="109">
        <f t="shared" ref="AE80" si="121">K80*40/30</f>
        <v>0</v>
      </c>
      <c r="AF80" s="109">
        <f t="shared" ref="AF80" si="122">L80*40/30</f>
        <v>7.666666666666667</v>
      </c>
      <c r="AG80" s="109">
        <f t="shared" ref="AG80" si="123">M80*40/30</f>
        <v>35.333333333333336</v>
      </c>
      <c r="AH80" s="109">
        <f t="shared" ref="AH80" si="124">N80*40/30</f>
        <v>8.3333333333333339</v>
      </c>
      <c r="AI80" s="109">
        <f t="shared" ref="AI80" si="125">O80*40/30</f>
        <v>1.04</v>
      </c>
      <c r="AJ80" s="109">
        <f t="shared" ref="AJ80" si="126">P80*40/30</f>
        <v>9.3333333333333339</v>
      </c>
      <c r="AK80" s="109">
        <f t="shared" ref="AK80" si="127">Q80*40/30</f>
        <v>0</v>
      </c>
      <c r="AL80" s="109">
        <f t="shared" ref="AL80" si="128">R80*40/30</f>
        <v>0</v>
      </c>
      <c r="AM80" s="109">
        <f t="shared" ref="AM80" si="129">S80*40/30</f>
        <v>0</v>
      </c>
      <c r="AN80" s="109">
        <f>'[1]ГАСТРОНОМИЯ, ВЫПЕЧКА'!$AP$31</f>
        <v>0</v>
      </c>
      <c r="AO80" s="70" t="s">
        <v>7</v>
      </c>
      <c r="AP80" s="65" t="str">
        <f>'[1]ГАСТРОНОМИЯ, ВЫПЕЧКА'!$AL$11</f>
        <v>Хлеб ржано-пшеничный</v>
      </c>
      <c r="AQ80" s="71">
        <f>'[1]ГАСТРОНОМИЯ, ВЫПЕЧКА'!$AL$13</f>
        <v>40</v>
      </c>
      <c r="AR80" s="109">
        <f>'[1]ГАСТРОНОМИЯ, ВЫПЕЧКА'!$AH$31</f>
        <v>2</v>
      </c>
      <c r="AS80" s="109">
        <f>'[1]ГАСТРОНОМИЯ, ВЫПЕЧКА'!$AJ$31</f>
        <v>1.4</v>
      </c>
      <c r="AT80" s="109">
        <f>'[1]ГАСТРОНОМИЯ, ВЫПЕЧКА'!$AL$31</f>
        <v>13.4</v>
      </c>
      <c r="AU80" s="109">
        <f>'[1]ГАСТРОНОМИЯ, ВЫПЕЧКА'!$AN$31</f>
        <v>70</v>
      </c>
      <c r="AV80" s="109">
        <v>0.17333333333333334</v>
      </c>
      <c r="AW80" s="109">
        <v>0</v>
      </c>
      <c r="AX80" s="109">
        <v>0</v>
      </c>
      <c r="AY80" s="109">
        <v>0</v>
      </c>
      <c r="AZ80" s="109">
        <v>7.666666666666667</v>
      </c>
      <c r="BA80" s="109">
        <v>35.333333333333336</v>
      </c>
      <c r="BB80" s="109">
        <v>8.3333333333333339</v>
      </c>
      <c r="BC80" s="109">
        <v>1.04</v>
      </c>
      <c r="BD80" s="109">
        <v>9.3333333333333339</v>
      </c>
      <c r="BE80" s="109">
        <v>0</v>
      </c>
      <c r="BF80" s="109">
        <v>0</v>
      </c>
      <c r="BG80" s="109">
        <v>0</v>
      </c>
      <c r="BH80" s="109">
        <f>'[1]ГАСТРОНОМИЯ, ВЫПЕЧКА'!$AP$31</f>
        <v>0</v>
      </c>
    </row>
    <row r="81" spans="1:60" s="8" customFormat="1" ht="16.350000000000001" customHeight="1" x14ac:dyDescent="0.25">
      <c r="A81" s="70" t="s">
        <v>190</v>
      </c>
      <c r="B81" s="66" t="s">
        <v>150</v>
      </c>
      <c r="C81" s="71">
        <v>60</v>
      </c>
      <c r="D81" s="109">
        <f>'[1]ГАСТРОНОМИЯ, ВЫПЕЧКА'!$A$372</f>
        <v>0.5</v>
      </c>
      <c r="E81" s="109">
        <f>'[1]ГАСТРОНОМИЯ, ВЫПЕЧКА'!$C$372</f>
        <v>1.2</v>
      </c>
      <c r="F81" s="109">
        <f>'[1]ГАСТРОНОМИЯ, ВЫПЕЧКА'!$E$372</f>
        <v>13.6</v>
      </c>
      <c r="G81" s="109">
        <f>'[1]ГАСТРОНОМИЯ, ВЫПЕЧКА'!$G$372</f>
        <v>117</v>
      </c>
      <c r="H81" s="109">
        <v>0.5</v>
      </c>
      <c r="I81" s="109">
        <v>0</v>
      </c>
      <c r="J81" s="109">
        <v>3.97</v>
      </c>
      <c r="K81" s="109">
        <v>0</v>
      </c>
      <c r="L81" s="109">
        <v>3.06</v>
      </c>
      <c r="M81" s="109">
        <v>10.09</v>
      </c>
      <c r="N81" s="109">
        <v>7.1</v>
      </c>
      <c r="O81" s="109">
        <v>0.3</v>
      </c>
      <c r="P81" s="109">
        <v>0</v>
      </c>
      <c r="Q81" s="109">
        <v>0</v>
      </c>
      <c r="R81" s="109">
        <v>0</v>
      </c>
      <c r="S81" s="109">
        <v>0</v>
      </c>
      <c r="T81" s="109">
        <v>0</v>
      </c>
      <c r="U81" s="70"/>
      <c r="V81" s="66"/>
      <c r="W81" s="71"/>
      <c r="X81" s="109"/>
      <c r="Y81" s="109"/>
      <c r="Z81" s="109"/>
      <c r="AA81" s="109"/>
      <c r="AB81" s="109"/>
      <c r="AC81" s="109"/>
      <c r="AD81" s="109"/>
      <c r="AE81" s="109"/>
      <c r="AF81" s="109"/>
      <c r="AG81" s="109"/>
      <c r="AH81" s="109"/>
      <c r="AI81" s="109"/>
      <c r="AJ81" s="109"/>
      <c r="AK81" s="109"/>
      <c r="AL81" s="109"/>
      <c r="AM81" s="109"/>
      <c r="AN81" s="109"/>
      <c r="AO81" s="70"/>
      <c r="AP81" s="66"/>
      <c r="AQ81" s="71"/>
      <c r="AR81" s="109"/>
      <c r="AS81" s="109"/>
      <c r="AT81" s="109"/>
      <c r="AU81" s="109"/>
      <c r="AV81" s="109"/>
      <c r="AW81" s="109"/>
      <c r="AX81" s="109"/>
      <c r="AY81" s="109"/>
      <c r="AZ81" s="109"/>
      <c r="BA81" s="109"/>
      <c r="BB81" s="109"/>
      <c r="BC81" s="109"/>
      <c r="BD81" s="109"/>
      <c r="BE81" s="109"/>
      <c r="BF81" s="109"/>
      <c r="BG81" s="109"/>
      <c r="BH81" s="109"/>
    </row>
    <row r="82" spans="1:60" s="8" customFormat="1" ht="16.350000000000001" customHeight="1" x14ac:dyDescent="0.25">
      <c r="A82" s="72"/>
      <c r="B82" s="13" t="s">
        <v>6</v>
      </c>
      <c r="C82" s="100">
        <f>SUM(C74:C78)</f>
        <v>700</v>
      </c>
      <c r="D82" s="113">
        <f>SUM(D74:D80)</f>
        <v>20.765714285714285</v>
      </c>
      <c r="E82" s="113">
        <f>SUM(E74:E80)</f>
        <v>25.241428571428571</v>
      </c>
      <c r="F82" s="113">
        <f>SUM(F74:F80)</f>
        <v>94.977142857142852</v>
      </c>
      <c r="G82" s="113">
        <f>SUM(G74:G80)</f>
        <v>718.42380952380961</v>
      </c>
      <c r="H82" s="113">
        <f>SUM(H74:H81)</f>
        <v>0.77</v>
      </c>
      <c r="I82" s="113">
        <f t="shared" ref="I82:S82" si="130">SUM(I74:I81)</f>
        <v>0.2</v>
      </c>
      <c r="J82" s="113">
        <f t="shared" si="130"/>
        <v>39.479999999999997</v>
      </c>
      <c r="K82" s="113">
        <f t="shared" si="130"/>
        <v>1.5</v>
      </c>
      <c r="L82" s="113">
        <f t="shared" si="130"/>
        <v>88.689999999999984</v>
      </c>
      <c r="M82" s="113">
        <f t="shared" si="130"/>
        <v>244.08</v>
      </c>
      <c r="N82" s="113">
        <f t="shared" si="130"/>
        <v>65.709999999999994</v>
      </c>
      <c r="O82" s="113">
        <f t="shared" si="130"/>
        <v>3.3200000000000003</v>
      </c>
      <c r="P82" s="113">
        <f t="shared" si="130"/>
        <v>282.60000000000002</v>
      </c>
      <c r="Q82" s="113">
        <f t="shared" si="130"/>
        <v>0</v>
      </c>
      <c r="R82" s="113">
        <f t="shared" si="130"/>
        <v>0</v>
      </c>
      <c r="S82" s="113">
        <f t="shared" si="130"/>
        <v>0</v>
      </c>
      <c r="T82" s="113">
        <f t="shared" ref="T82" si="131">SUM(T74:T80)</f>
        <v>11.503333333333334</v>
      </c>
      <c r="U82" s="14"/>
      <c r="V82" s="13" t="s">
        <v>6</v>
      </c>
      <c r="W82" s="100">
        <f>SUM(W74:W78)</f>
        <v>830</v>
      </c>
      <c r="X82" s="113">
        <f>SUM(X74:X80)</f>
        <v>24.510317460317459</v>
      </c>
      <c r="Y82" s="113">
        <f>SUM(Y74:Y80)</f>
        <v>29.585079365079366</v>
      </c>
      <c r="Z82" s="113">
        <f>SUM(Z74:Z80)</f>
        <v>113.92484126984127</v>
      </c>
      <c r="AA82" s="113">
        <f>SUM(AA74:AA80)</f>
        <v>852.58095238095234</v>
      </c>
      <c r="AB82" s="113">
        <f>SUM(AB74:AB80)</f>
        <v>0.33872222222222226</v>
      </c>
      <c r="AC82" s="113">
        <f t="shared" ref="AC82:AM82" si="132">SUM(AC74:AC80)</f>
        <v>0.24444444444444444</v>
      </c>
      <c r="AD82" s="113">
        <f t="shared" si="132"/>
        <v>44.277000000000001</v>
      </c>
      <c r="AE82" s="113">
        <f t="shared" si="132"/>
        <v>1.875</v>
      </c>
      <c r="AF82" s="113">
        <f t="shared" si="132"/>
        <v>103.82322222222224</v>
      </c>
      <c r="AG82" s="113">
        <f t="shared" si="132"/>
        <v>279.91705555555552</v>
      </c>
      <c r="AH82" s="113">
        <f t="shared" si="132"/>
        <v>71.197166666666661</v>
      </c>
      <c r="AI82" s="113">
        <f t="shared" si="132"/>
        <v>3.7088333333333332</v>
      </c>
      <c r="AJ82" s="113">
        <f t="shared" si="132"/>
        <v>334.32222222222219</v>
      </c>
      <c r="AK82" s="113">
        <f t="shared" si="132"/>
        <v>0</v>
      </c>
      <c r="AL82" s="113">
        <f t="shared" si="132"/>
        <v>0</v>
      </c>
      <c r="AM82" s="113">
        <f t="shared" si="132"/>
        <v>0</v>
      </c>
      <c r="AN82" s="113">
        <f>SUM(AN74:AN80)</f>
        <v>14.722222222222223</v>
      </c>
      <c r="AO82" s="14"/>
      <c r="AP82" s="13" t="s">
        <v>6</v>
      </c>
      <c r="AQ82" s="100">
        <f>SUM(AQ74:AQ78)</f>
        <v>830</v>
      </c>
      <c r="AR82" s="113">
        <f>SUM(AR74:AR80)</f>
        <v>24.510317460317459</v>
      </c>
      <c r="AS82" s="113">
        <f>SUM(AS74:AS80)</f>
        <v>29.585079365079366</v>
      </c>
      <c r="AT82" s="113">
        <f>SUM(AT74:AT80)</f>
        <v>113.92484126984127</v>
      </c>
      <c r="AU82" s="113">
        <f>SUM(AU74:AU80)</f>
        <v>852.58095238095234</v>
      </c>
      <c r="AV82" s="113">
        <f>SUM(AV74:AV80)</f>
        <v>0.33872222222222226</v>
      </c>
      <c r="AW82" s="113">
        <f t="shared" ref="AW82:BG82" si="133">SUM(AW74:AW80)</f>
        <v>0.24444444444444444</v>
      </c>
      <c r="AX82" s="113">
        <f t="shared" si="133"/>
        <v>44.277000000000001</v>
      </c>
      <c r="AY82" s="113">
        <f t="shared" si="133"/>
        <v>1.875</v>
      </c>
      <c r="AZ82" s="113">
        <f t="shared" si="133"/>
        <v>103.82322222222224</v>
      </c>
      <c r="BA82" s="113">
        <f t="shared" si="133"/>
        <v>279.91705555555552</v>
      </c>
      <c r="BB82" s="113">
        <f t="shared" si="133"/>
        <v>71.197166666666661</v>
      </c>
      <c r="BC82" s="113">
        <f t="shared" si="133"/>
        <v>3.7088333333333332</v>
      </c>
      <c r="BD82" s="113">
        <f t="shared" si="133"/>
        <v>334.32222222222219</v>
      </c>
      <c r="BE82" s="113">
        <f t="shared" si="133"/>
        <v>0</v>
      </c>
      <c r="BF82" s="113">
        <f t="shared" si="133"/>
        <v>0</v>
      </c>
      <c r="BG82" s="113">
        <f t="shared" si="133"/>
        <v>0</v>
      </c>
      <c r="BH82" s="113">
        <f>SUM(BH74:BH80)</f>
        <v>14.722222222222223</v>
      </c>
    </row>
    <row r="83" spans="1:60" s="8" customFormat="1" ht="16.350000000000001" customHeight="1" x14ac:dyDescent="0.25">
      <c r="A83" s="179" t="s">
        <v>105</v>
      </c>
      <c r="B83" s="180"/>
      <c r="C83" s="180"/>
      <c r="D83" s="180"/>
      <c r="E83" s="180"/>
      <c r="F83" s="180"/>
      <c r="G83" s="180"/>
      <c r="H83" s="180"/>
      <c r="I83" s="180"/>
      <c r="J83" s="180"/>
      <c r="K83" s="180"/>
      <c r="L83" s="180"/>
      <c r="M83" s="180"/>
      <c r="N83" s="180"/>
      <c r="O83" s="180"/>
      <c r="P83" s="180"/>
      <c r="Q83" s="180"/>
      <c r="R83" s="180"/>
      <c r="S83" s="180"/>
      <c r="T83" s="181"/>
      <c r="U83" s="164" t="s">
        <v>105</v>
      </c>
      <c r="V83" s="164"/>
      <c r="W83" s="164"/>
      <c r="X83" s="164"/>
      <c r="Y83" s="164"/>
      <c r="Z83" s="164"/>
      <c r="AA83" s="164"/>
      <c r="AB83" s="164"/>
      <c r="AC83" s="164"/>
      <c r="AD83" s="164"/>
      <c r="AE83" s="164"/>
      <c r="AF83" s="164"/>
      <c r="AG83" s="164"/>
      <c r="AH83" s="164"/>
      <c r="AI83" s="164"/>
      <c r="AJ83" s="164"/>
      <c r="AK83" s="164"/>
      <c r="AL83" s="164"/>
      <c r="AM83" s="164"/>
      <c r="AN83" s="164"/>
      <c r="AO83" s="164" t="s">
        <v>105</v>
      </c>
      <c r="AP83" s="164"/>
      <c r="AQ83" s="164"/>
      <c r="AR83" s="164"/>
      <c r="AS83" s="164"/>
      <c r="AT83" s="164"/>
      <c r="AU83" s="164"/>
      <c r="AV83" s="164"/>
      <c r="AW83" s="164"/>
      <c r="AX83" s="164"/>
      <c r="AY83" s="164"/>
      <c r="AZ83" s="164"/>
      <c r="BA83" s="164"/>
      <c r="BB83" s="164"/>
      <c r="BC83" s="164"/>
      <c r="BD83" s="164"/>
      <c r="BE83" s="164"/>
      <c r="BF83" s="164"/>
      <c r="BG83" s="164"/>
      <c r="BH83" s="164"/>
    </row>
    <row r="84" spans="1:60" s="8" customFormat="1" ht="16.350000000000001" customHeight="1" x14ac:dyDescent="0.25">
      <c r="A84" s="70" t="s">
        <v>127</v>
      </c>
      <c r="B84" s="65" t="str">
        <f>'[1]ГАСТРОНОМИЯ, ВЫПЕЧКА'!$E$310</f>
        <v xml:space="preserve">Сдоба </v>
      </c>
      <c r="C84" s="71">
        <f>'[1]ГАСТРОНОМИЯ, ВЫПЕЧКА'!$E$313</f>
        <v>80</v>
      </c>
      <c r="D84" s="109">
        <f>'[1]ГАСТРОНОМИЯ, ВЫПЕЧКА'!$A$333</f>
        <v>6.5</v>
      </c>
      <c r="E84" s="109">
        <f>'[1]ГАСТРОНОМИЯ, ВЫПЕЧКА'!$C$333</f>
        <v>5.3</v>
      </c>
      <c r="F84" s="109">
        <f>'[1]ГАСТРОНОМИЯ, ВЫПЕЧКА'!$E$333</f>
        <v>33.200000000000003</v>
      </c>
      <c r="G84" s="109">
        <f>'[1]ГАСТРОНОМИЯ, ВЫПЕЧКА'!$G$333</f>
        <v>136.30000000000001</v>
      </c>
      <c r="H84" s="109">
        <v>0.1</v>
      </c>
      <c r="I84" s="109">
        <v>1.2</v>
      </c>
      <c r="J84" s="109">
        <v>3.97</v>
      </c>
      <c r="K84" s="109">
        <v>0</v>
      </c>
      <c r="L84" s="109">
        <v>3.06</v>
      </c>
      <c r="M84" s="109">
        <v>10.09</v>
      </c>
      <c r="N84" s="109">
        <v>7.1</v>
      </c>
      <c r="O84" s="109">
        <v>0.3</v>
      </c>
      <c r="P84" s="109">
        <v>15</v>
      </c>
      <c r="Q84" s="109">
        <v>0</v>
      </c>
      <c r="R84" s="109">
        <v>0</v>
      </c>
      <c r="S84" s="109">
        <v>0</v>
      </c>
      <c r="T84" s="109">
        <f>'[1]ГАСТРОНОМИЯ, ВЫПЕЧКА'!$AE$31</f>
        <v>0</v>
      </c>
      <c r="U84" s="70" t="s">
        <v>127</v>
      </c>
      <c r="V84" s="65" t="str">
        <f>'[1]ГАСТРОНОМИЯ, ВЫПЕЧКА'!$E$310</f>
        <v xml:space="preserve">Сдоба </v>
      </c>
      <c r="W84" s="71">
        <f>'[1]ГАСТРОНОМИЯ, ВЫПЕЧКА'!$E$313</f>
        <v>80</v>
      </c>
      <c r="X84" s="109">
        <f>'[1]ГАСТРОНОМИЯ, ВЫПЕЧКА'!$A$333</f>
        <v>6.5</v>
      </c>
      <c r="Y84" s="109">
        <f>'[1]ГАСТРОНОМИЯ, ВЫПЕЧКА'!$C$333</f>
        <v>5.3</v>
      </c>
      <c r="Z84" s="109">
        <f>'[1]ГАСТРОНОМИЯ, ВЫПЕЧКА'!$E$333</f>
        <v>33.200000000000003</v>
      </c>
      <c r="AA84" s="109">
        <f>'[1]ГАСТРОНОМИЯ, ВЫПЕЧКА'!$G$333</f>
        <v>136.30000000000001</v>
      </c>
      <c r="AB84" s="109">
        <f>H84</f>
        <v>0.1</v>
      </c>
      <c r="AC84" s="109">
        <f t="shared" ref="AC84:AM85" si="134">I84</f>
        <v>1.2</v>
      </c>
      <c r="AD84" s="109">
        <f t="shared" si="134"/>
        <v>3.97</v>
      </c>
      <c r="AE84" s="109">
        <f t="shared" si="134"/>
        <v>0</v>
      </c>
      <c r="AF84" s="109">
        <f t="shared" si="134"/>
        <v>3.06</v>
      </c>
      <c r="AG84" s="109">
        <f t="shared" si="134"/>
        <v>10.09</v>
      </c>
      <c r="AH84" s="109">
        <f t="shared" si="134"/>
        <v>7.1</v>
      </c>
      <c r="AI84" s="109">
        <f t="shared" si="134"/>
        <v>0.3</v>
      </c>
      <c r="AJ84" s="109">
        <f t="shared" si="134"/>
        <v>15</v>
      </c>
      <c r="AK84" s="109">
        <f t="shared" si="134"/>
        <v>0</v>
      </c>
      <c r="AL84" s="109">
        <f t="shared" si="134"/>
        <v>0</v>
      </c>
      <c r="AM84" s="109">
        <f t="shared" si="134"/>
        <v>0</v>
      </c>
      <c r="AN84" s="109">
        <f>'[1]ГАСТРОНОМИЯ, ВЫПЕЧКА'!$I$333</f>
        <v>0</v>
      </c>
      <c r="AO84" s="70" t="s">
        <v>127</v>
      </c>
      <c r="AP84" s="65" t="str">
        <f>'[1]ГАСТРОНОМИЯ, ВЫПЕЧКА'!$E$310</f>
        <v xml:space="preserve">Сдоба </v>
      </c>
      <c r="AQ84" s="71">
        <f>'[1]ГАСТРОНОМИЯ, ВЫПЕЧКА'!$E$313</f>
        <v>80</v>
      </c>
      <c r="AR84" s="109">
        <f>'[1]ГАСТРОНОМИЯ, ВЫПЕЧКА'!$A$333</f>
        <v>6.5</v>
      </c>
      <c r="AS84" s="109">
        <f>'[1]ГАСТРОНОМИЯ, ВЫПЕЧКА'!$C$333</f>
        <v>5.3</v>
      </c>
      <c r="AT84" s="109">
        <f>'[1]ГАСТРОНОМИЯ, ВЫПЕЧКА'!$E$333</f>
        <v>33.200000000000003</v>
      </c>
      <c r="AU84" s="109">
        <f>'[1]ГАСТРОНОМИЯ, ВЫПЕЧКА'!$G$333</f>
        <v>136.30000000000001</v>
      </c>
      <c r="AV84" s="109">
        <v>0.1</v>
      </c>
      <c r="AW84" s="109">
        <v>1.2</v>
      </c>
      <c r="AX84" s="109">
        <v>3.97</v>
      </c>
      <c r="AY84" s="109">
        <v>0</v>
      </c>
      <c r="AZ84" s="109">
        <v>3.06</v>
      </c>
      <c r="BA84" s="109">
        <v>10.09</v>
      </c>
      <c r="BB84" s="109">
        <v>7.1</v>
      </c>
      <c r="BC84" s="109">
        <v>0.3</v>
      </c>
      <c r="BD84" s="109">
        <v>15</v>
      </c>
      <c r="BE84" s="109">
        <v>0</v>
      </c>
      <c r="BF84" s="109">
        <v>0</v>
      </c>
      <c r="BG84" s="109">
        <v>0</v>
      </c>
      <c r="BH84" s="109">
        <f>'[1]ГАСТРОНОМИЯ, ВЫПЕЧКА'!$I$333</f>
        <v>0</v>
      </c>
    </row>
    <row r="85" spans="1:60" s="8" customFormat="1" ht="16.5" customHeight="1" x14ac:dyDescent="0.25">
      <c r="A85" s="70" t="s">
        <v>19</v>
      </c>
      <c r="B85" s="65" t="str">
        <f>'[1]ФРУКТЫ, ОВОЩИ'!$P$11</f>
        <v>Фрукты свежие (яблоки)</v>
      </c>
      <c r="C85" s="71">
        <f>'[1]ФРУКТЫ, ОВОЩИ'!$E$14</f>
        <v>100</v>
      </c>
      <c r="D85" s="109">
        <f>'[1]ФРУКТЫ, ОВОЩИ'!$A$27</f>
        <v>0.4</v>
      </c>
      <c r="E85" s="109">
        <f>'[1]ФРУКТЫ, ОВОЩИ'!$C$27</f>
        <v>0.4</v>
      </c>
      <c r="F85" s="109">
        <f>'[1]ФРУКТЫ, ОВОЩИ'!$E$27</f>
        <v>10.4</v>
      </c>
      <c r="G85" s="109">
        <f>'[1]ФРУКТЫ, ОВОЩИ'!$G$27</f>
        <v>45</v>
      </c>
      <c r="H85" s="109">
        <v>7.0000000000000007E-2</v>
      </c>
      <c r="I85" s="109">
        <v>0</v>
      </c>
      <c r="J85" s="109">
        <v>0.14000000000000001</v>
      </c>
      <c r="K85" s="109">
        <v>0</v>
      </c>
      <c r="L85" s="109">
        <v>36</v>
      </c>
      <c r="M85" s="109">
        <v>61.2</v>
      </c>
      <c r="N85" s="109">
        <v>12</v>
      </c>
      <c r="O85" s="109">
        <v>0.2</v>
      </c>
      <c r="P85" s="109">
        <v>45</v>
      </c>
      <c r="Q85" s="109">
        <v>0</v>
      </c>
      <c r="R85" s="109">
        <v>0</v>
      </c>
      <c r="S85" s="109">
        <v>0</v>
      </c>
      <c r="T85" s="109">
        <f>'[1]ФРУКТЫ, ОВОЩИ'!$I$27</f>
        <v>10</v>
      </c>
      <c r="U85" s="70" t="s">
        <v>19</v>
      </c>
      <c r="V85" s="65" t="str">
        <f>'[1]ФРУКТЫ, ОВОЩИ'!$P$11</f>
        <v>Фрукты свежие (яблоки)</v>
      </c>
      <c r="W85" s="71">
        <f>'[1]ФРУКТЫ, ОВОЩИ'!$E$14</f>
        <v>100</v>
      </c>
      <c r="X85" s="109">
        <f>'[1]ФРУКТЫ, ОВОЩИ'!$A$27</f>
        <v>0.4</v>
      </c>
      <c r="Y85" s="109">
        <f>'[1]ФРУКТЫ, ОВОЩИ'!$C$27</f>
        <v>0.4</v>
      </c>
      <c r="Z85" s="109">
        <f>'[1]ФРУКТЫ, ОВОЩИ'!$E$27</f>
        <v>10.4</v>
      </c>
      <c r="AA85" s="109">
        <f>'[1]ФРУКТЫ, ОВОЩИ'!$G$27</f>
        <v>45</v>
      </c>
      <c r="AB85" s="109">
        <f>H85</f>
        <v>7.0000000000000007E-2</v>
      </c>
      <c r="AC85" s="109">
        <f t="shared" si="134"/>
        <v>0</v>
      </c>
      <c r="AD85" s="109">
        <f t="shared" si="134"/>
        <v>0.14000000000000001</v>
      </c>
      <c r="AE85" s="109">
        <f t="shared" si="134"/>
        <v>0</v>
      </c>
      <c r="AF85" s="109">
        <f t="shared" si="134"/>
        <v>36</v>
      </c>
      <c r="AG85" s="109">
        <f t="shared" si="134"/>
        <v>61.2</v>
      </c>
      <c r="AH85" s="109">
        <f t="shared" si="134"/>
        <v>12</v>
      </c>
      <c r="AI85" s="109">
        <f t="shared" si="134"/>
        <v>0.2</v>
      </c>
      <c r="AJ85" s="109">
        <f t="shared" si="134"/>
        <v>45</v>
      </c>
      <c r="AK85" s="109">
        <f t="shared" si="134"/>
        <v>0</v>
      </c>
      <c r="AL85" s="109">
        <f t="shared" si="134"/>
        <v>0</v>
      </c>
      <c r="AM85" s="109">
        <f t="shared" si="134"/>
        <v>0</v>
      </c>
      <c r="AN85" s="109">
        <f>'[1]ФРУКТЫ, ОВОЩИ'!$I$27</f>
        <v>10</v>
      </c>
      <c r="AO85" s="70" t="s">
        <v>19</v>
      </c>
      <c r="AP85" s="65" t="str">
        <f>'[1]ФРУКТЫ, ОВОЩИ'!$P$11</f>
        <v>Фрукты свежие (яблоки)</v>
      </c>
      <c r="AQ85" s="71">
        <f>'[1]ФРУКТЫ, ОВОЩИ'!$E$14</f>
        <v>100</v>
      </c>
      <c r="AR85" s="109">
        <f>'[1]ФРУКТЫ, ОВОЩИ'!$A$27</f>
        <v>0.4</v>
      </c>
      <c r="AS85" s="109">
        <f>'[1]ФРУКТЫ, ОВОЩИ'!$C$27</f>
        <v>0.4</v>
      </c>
      <c r="AT85" s="109">
        <f>'[1]ФРУКТЫ, ОВОЩИ'!$E$27</f>
        <v>10.4</v>
      </c>
      <c r="AU85" s="109">
        <f>'[1]ФРУКТЫ, ОВОЩИ'!$G$27</f>
        <v>45</v>
      </c>
      <c r="AV85" s="109">
        <v>7.0000000000000007E-2</v>
      </c>
      <c r="AW85" s="109">
        <v>0</v>
      </c>
      <c r="AX85" s="109">
        <v>0.14000000000000001</v>
      </c>
      <c r="AY85" s="109">
        <v>0</v>
      </c>
      <c r="AZ85" s="109">
        <v>36</v>
      </c>
      <c r="BA85" s="109">
        <v>61.2</v>
      </c>
      <c r="BB85" s="109">
        <v>12</v>
      </c>
      <c r="BC85" s="109">
        <v>0.2</v>
      </c>
      <c r="BD85" s="109">
        <v>45</v>
      </c>
      <c r="BE85" s="109">
        <v>0</v>
      </c>
      <c r="BF85" s="109">
        <v>0</v>
      </c>
      <c r="BG85" s="109">
        <v>0</v>
      </c>
      <c r="BH85" s="109">
        <f>'[1]ФРУКТЫ, ОВОЩИ'!$I$27</f>
        <v>10</v>
      </c>
    </row>
    <row r="86" spans="1:60" s="8" customFormat="1" ht="16.350000000000001" customHeight="1" x14ac:dyDescent="0.25">
      <c r="A86" s="70" t="s">
        <v>69</v>
      </c>
      <c r="B86" s="66" t="str">
        <f>[1]НАПИТКИ!$P$353</f>
        <v>Кисель из сока фруктового</v>
      </c>
      <c r="C86" s="71">
        <f>[1]НАПИТКИ!$P$356</f>
        <v>200</v>
      </c>
      <c r="D86" s="109">
        <f>[1]НАПИТКИ!$L$375</f>
        <v>0.3</v>
      </c>
      <c r="E86" s="109">
        <f>[1]НАПИТКИ!$N$375</f>
        <v>0</v>
      </c>
      <c r="F86" s="109">
        <f>[1]НАПИТКИ!$P$375</f>
        <v>9.4</v>
      </c>
      <c r="G86" s="109">
        <f>[1]НАПИТКИ!$R$375</f>
        <v>36.5</v>
      </c>
      <c r="H86" s="109">
        <v>0.01</v>
      </c>
      <c r="I86" s="109">
        <v>0</v>
      </c>
      <c r="J86" s="109">
        <v>0</v>
      </c>
      <c r="K86" s="109">
        <v>0</v>
      </c>
      <c r="L86" s="109">
        <v>22.46</v>
      </c>
      <c r="M86" s="109">
        <v>18.5</v>
      </c>
      <c r="N86" s="109">
        <v>7.26</v>
      </c>
      <c r="O86" s="109">
        <v>0.19</v>
      </c>
      <c r="P86" s="109">
        <v>36</v>
      </c>
      <c r="Q86" s="109">
        <v>0</v>
      </c>
      <c r="R86" s="109">
        <v>0</v>
      </c>
      <c r="S86" s="109">
        <v>0</v>
      </c>
      <c r="T86" s="109">
        <f>[1]НАПИТКИ!$T$375</f>
        <v>2.4</v>
      </c>
      <c r="U86" s="70"/>
      <c r="V86" s="66"/>
      <c r="W86" s="71"/>
      <c r="X86" s="109"/>
      <c r="Y86" s="109"/>
      <c r="Z86" s="109"/>
      <c r="AA86" s="109"/>
      <c r="AB86" s="109"/>
      <c r="AC86" s="109"/>
      <c r="AD86" s="109"/>
      <c r="AE86" s="109"/>
      <c r="AF86" s="109"/>
      <c r="AG86" s="109"/>
      <c r="AH86" s="109"/>
      <c r="AI86" s="109"/>
      <c r="AJ86" s="109"/>
      <c r="AK86" s="109"/>
      <c r="AL86" s="109"/>
      <c r="AM86" s="109"/>
      <c r="AN86" s="109"/>
      <c r="AO86" s="70"/>
      <c r="AP86" s="66"/>
      <c r="AQ86" s="71"/>
      <c r="AR86" s="109"/>
      <c r="AS86" s="109"/>
      <c r="AT86" s="109"/>
      <c r="AU86" s="109"/>
      <c r="AV86" s="109"/>
      <c r="AW86" s="109"/>
      <c r="AX86" s="109"/>
      <c r="AY86" s="109"/>
      <c r="AZ86" s="109"/>
      <c r="BA86" s="109"/>
      <c r="BB86" s="109"/>
      <c r="BC86" s="109"/>
      <c r="BD86" s="109"/>
      <c r="BE86" s="109"/>
      <c r="BF86" s="109"/>
      <c r="BG86" s="109"/>
      <c r="BH86" s="109"/>
    </row>
    <row r="87" spans="1:60" s="8" customFormat="1" ht="16.350000000000001" customHeight="1" x14ac:dyDescent="0.25">
      <c r="A87" s="70"/>
      <c r="B87" s="10"/>
      <c r="C87" s="71"/>
      <c r="D87" s="109"/>
      <c r="E87" s="109"/>
      <c r="F87" s="109"/>
      <c r="G87" s="109"/>
      <c r="H87" s="109"/>
      <c r="I87" s="109"/>
      <c r="J87" s="109"/>
      <c r="K87" s="109"/>
      <c r="L87" s="109"/>
      <c r="M87" s="109"/>
      <c r="N87" s="109"/>
      <c r="O87" s="109"/>
      <c r="P87" s="109"/>
      <c r="Q87" s="109"/>
      <c r="R87" s="109"/>
      <c r="S87" s="109"/>
      <c r="T87" s="109"/>
      <c r="U87" s="70"/>
      <c r="V87" s="65" t="s">
        <v>221</v>
      </c>
      <c r="W87" s="71">
        <v>200</v>
      </c>
      <c r="X87" s="109">
        <v>10</v>
      </c>
      <c r="Y87" s="109">
        <v>5</v>
      </c>
      <c r="Z87" s="109">
        <v>7</v>
      </c>
      <c r="AA87" s="109">
        <v>108</v>
      </c>
      <c r="AB87" s="112">
        <v>0</v>
      </c>
      <c r="AC87" s="112">
        <v>0</v>
      </c>
      <c r="AD87" s="112">
        <v>0.06</v>
      </c>
      <c r="AE87" s="112">
        <v>0</v>
      </c>
      <c r="AF87" s="112">
        <v>212.18</v>
      </c>
      <c r="AG87" s="112">
        <v>112</v>
      </c>
      <c r="AH87" s="112">
        <v>24.34</v>
      </c>
      <c r="AI87" s="112">
        <v>0.18</v>
      </c>
      <c r="AJ87" s="109">
        <v>54</v>
      </c>
      <c r="AK87" s="109">
        <v>0</v>
      </c>
      <c r="AL87" s="109">
        <v>0</v>
      </c>
      <c r="AM87" s="109">
        <v>1</v>
      </c>
      <c r="AN87" s="109">
        <v>0</v>
      </c>
      <c r="AO87" s="70"/>
      <c r="AP87" s="65" t="s">
        <v>221</v>
      </c>
      <c r="AQ87" s="71">
        <v>200</v>
      </c>
      <c r="AR87" s="109">
        <v>10</v>
      </c>
      <c r="AS87" s="109">
        <v>5</v>
      </c>
      <c r="AT87" s="109">
        <v>7</v>
      </c>
      <c r="AU87" s="109">
        <v>108</v>
      </c>
      <c r="AV87" s="112">
        <v>0</v>
      </c>
      <c r="AW87" s="112">
        <v>0</v>
      </c>
      <c r="AX87" s="112">
        <v>0.06</v>
      </c>
      <c r="AY87" s="112">
        <v>0</v>
      </c>
      <c r="AZ87" s="112">
        <v>212.18</v>
      </c>
      <c r="BA87" s="112">
        <v>112</v>
      </c>
      <c r="BB87" s="112">
        <v>24.34</v>
      </c>
      <c r="BC87" s="112">
        <v>0.18</v>
      </c>
      <c r="BD87" s="109">
        <v>54</v>
      </c>
      <c r="BE87" s="109">
        <v>0</v>
      </c>
      <c r="BF87" s="109">
        <v>0</v>
      </c>
      <c r="BG87" s="109">
        <v>1</v>
      </c>
      <c r="BH87" s="109">
        <v>0</v>
      </c>
    </row>
    <row r="88" spans="1:60" s="8" customFormat="1" ht="16.350000000000001" customHeight="1" x14ac:dyDescent="0.25">
      <c r="A88" s="75"/>
      <c r="B88" s="13" t="s">
        <v>6</v>
      </c>
      <c r="C88" s="98">
        <f>SUM(C84:C86)</f>
        <v>380</v>
      </c>
      <c r="D88" s="113">
        <f>SUM(D84:D86)</f>
        <v>7.2</v>
      </c>
      <c r="E88" s="113">
        <f t="shared" ref="E88:F88" si="135">SUM(E84:E86)</f>
        <v>5.7</v>
      </c>
      <c r="F88" s="113">
        <f t="shared" si="135"/>
        <v>53</v>
      </c>
      <c r="G88" s="113">
        <f>SUM(G84:G86)</f>
        <v>217.8</v>
      </c>
      <c r="H88" s="113">
        <f>SUM(H84:H86)</f>
        <v>0.18000000000000002</v>
      </c>
      <c r="I88" s="113">
        <f t="shared" ref="I88:T88" si="136">SUM(I84:I86)</f>
        <v>1.2</v>
      </c>
      <c r="J88" s="113">
        <f t="shared" si="136"/>
        <v>4.1100000000000003</v>
      </c>
      <c r="K88" s="113">
        <f t="shared" si="136"/>
        <v>0</v>
      </c>
      <c r="L88" s="113">
        <f t="shared" si="136"/>
        <v>61.52</v>
      </c>
      <c r="M88" s="113">
        <f t="shared" si="136"/>
        <v>89.79</v>
      </c>
      <c r="N88" s="113">
        <f t="shared" si="136"/>
        <v>26.36</v>
      </c>
      <c r="O88" s="113">
        <f t="shared" si="136"/>
        <v>0.69</v>
      </c>
      <c r="P88" s="113">
        <f t="shared" si="136"/>
        <v>96</v>
      </c>
      <c r="Q88" s="113">
        <f t="shared" si="136"/>
        <v>0</v>
      </c>
      <c r="R88" s="113">
        <f t="shared" si="136"/>
        <v>0</v>
      </c>
      <c r="S88" s="113">
        <f t="shared" si="136"/>
        <v>0</v>
      </c>
      <c r="T88" s="113">
        <f t="shared" si="136"/>
        <v>12.4</v>
      </c>
      <c r="U88" s="12"/>
      <c r="V88" s="13" t="s">
        <v>6</v>
      </c>
      <c r="W88" s="98">
        <f>SUM(W84:W87)</f>
        <v>380</v>
      </c>
      <c r="X88" s="113">
        <f t="shared" ref="X88" si="137">SUM(X84:X86)</f>
        <v>6.9</v>
      </c>
      <c r="Y88" s="113">
        <f t="shared" ref="Y88" si="138">SUM(Y84:Y86)</f>
        <v>5.7</v>
      </c>
      <c r="Z88" s="113">
        <f t="shared" ref="Z88" si="139">SUM(Z84:Z86)</f>
        <v>43.6</v>
      </c>
      <c r="AA88" s="113">
        <f t="shared" ref="AA88:AM88" si="140">SUM(AA84:AA86)</f>
        <v>181.3</v>
      </c>
      <c r="AB88" s="113">
        <f t="shared" si="140"/>
        <v>0.17</v>
      </c>
      <c r="AC88" s="113">
        <f t="shared" si="140"/>
        <v>1.2</v>
      </c>
      <c r="AD88" s="113">
        <f t="shared" si="140"/>
        <v>4.1100000000000003</v>
      </c>
      <c r="AE88" s="113">
        <f t="shared" si="140"/>
        <v>0</v>
      </c>
      <c r="AF88" s="113">
        <f t="shared" si="140"/>
        <v>39.06</v>
      </c>
      <c r="AG88" s="113">
        <f t="shared" si="140"/>
        <v>71.290000000000006</v>
      </c>
      <c r="AH88" s="113">
        <f t="shared" si="140"/>
        <v>19.100000000000001</v>
      </c>
      <c r="AI88" s="113">
        <f t="shared" si="140"/>
        <v>0.5</v>
      </c>
      <c r="AJ88" s="113">
        <f t="shared" si="140"/>
        <v>60</v>
      </c>
      <c r="AK88" s="113">
        <f t="shared" si="140"/>
        <v>0</v>
      </c>
      <c r="AL88" s="113">
        <f t="shared" si="140"/>
        <v>0</v>
      </c>
      <c r="AM88" s="113">
        <f t="shared" si="140"/>
        <v>0</v>
      </c>
      <c r="AN88" s="113">
        <f t="shared" ref="AN88" si="141">SUM(AN84:AN86)</f>
        <v>10</v>
      </c>
      <c r="AO88" s="12"/>
      <c r="AP88" s="13" t="s">
        <v>6</v>
      </c>
      <c r="AQ88" s="98">
        <f>SUM(AQ84:AQ87)</f>
        <v>380</v>
      </c>
      <c r="AR88" s="113">
        <f t="shared" ref="AR88:BH88" si="142">SUM(AR84:AR86)</f>
        <v>6.9</v>
      </c>
      <c r="AS88" s="113">
        <f t="shared" si="142"/>
        <v>5.7</v>
      </c>
      <c r="AT88" s="113">
        <f t="shared" si="142"/>
        <v>43.6</v>
      </c>
      <c r="AU88" s="113">
        <f t="shared" si="142"/>
        <v>181.3</v>
      </c>
      <c r="AV88" s="113">
        <f t="shared" si="142"/>
        <v>0.17</v>
      </c>
      <c r="AW88" s="113">
        <f t="shared" si="142"/>
        <v>1.2</v>
      </c>
      <c r="AX88" s="113">
        <f t="shared" si="142"/>
        <v>4.1100000000000003</v>
      </c>
      <c r="AY88" s="113">
        <f t="shared" si="142"/>
        <v>0</v>
      </c>
      <c r="AZ88" s="113">
        <f t="shared" si="142"/>
        <v>39.06</v>
      </c>
      <c r="BA88" s="113">
        <f t="shared" si="142"/>
        <v>71.290000000000006</v>
      </c>
      <c r="BB88" s="113">
        <f t="shared" si="142"/>
        <v>19.100000000000001</v>
      </c>
      <c r="BC88" s="113">
        <f t="shared" si="142"/>
        <v>0.5</v>
      </c>
      <c r="BD88" s="113">
        <f t="shared" si="142"/>
        <v>60</v>
      </c>
      <c r="BE88" s="113">
        <f t="shared" si="142"/>
        <v>0</v>
      </c>
      <c r="BF88" s="113">
        <f t="shared" si="142"/>
        <v>0</v>
      </c>
      <c r="BG88" s="113">
        <f t="shared" si="142"/>
        <v>0</v>
      </c>
      <c r="BH88" s="113">
        <f t="shared" si="142"/>
        <v>10</v>
      </c>
    </row>
    <row r="89" spans="1:60" s="8" customFormat="1" ht="16.350000000000001" customHeight="1" x14ac:dyDescent="0.25">
      <c r="A89" s="75"/>
      <c r="B89" s="12" t="s">
        <v>96</v>
      </c>
      <c r="C89" s="98">
        <f>C72+C82+C88</f>
        <v>1580</v>
      </c>
      <c r="D89" s="113">
        <f>D72+D82+D88</f>
        <v>41.465714285714284</v>
      </c>
      <c r="E89" s="113">
        <f t="shared" ref="E89:G89" si="143">E72+E82+E88</f>
        <v>45.981428571428573</v>
      </c>
      <c r="F89" s="113">
        <f t="shared" si="143"/>
        <v>213.67714285714285</v>
      </c>
      <c r="G89" s="113">
        <f t="shared" si="143"/>
        <v>1400.9238095238095</v>
      </c>
      <c r="H89" s="113">
        <f t="shared" ref="H89:T89" si="144">H72+H82+H88</f>
        <v>1.2699999999999998</v>
      </c>
      <c r="I89" s="113">
        <f t="shared" si="144"/>
        <v>1.7</v>
      </c>
      <c r="J89" s="113">
        <f t="shared" si="144"/>
        <v>280.69</v>
      </c>
      <c r="K89" s="113">
        <f t="shared" si="144"/>
        <v>6.5</v>
      </c>
      <c r="L89" s="113">
        <f t="shared" si="144"/>
        <v>433.86</v>
      </c>
      <c r="M89" s="113">
        <f t="shared" si="144"/>
        <v>662.46999999999991</v>
      </c>
      <c r="N89" s="113">
        <f t="shared" si="144"/>
        <v>144.92000000000002</v>
      </c>
      <c r="O89" s="113">
        <f t="shared" si="144"/>
        <v>6.3900000000000006</v>
      </c>
      <c r="P89" s="113">
        <f t="shared" si="144"/>
        <v>577.6</v>
      </c>
      <c r="Q89" s="113">
        <f t="shared" si="144"/>
        <v>0</v>
      </c>
      <c r="R89" s="113">
        <f t="shared" si="144"/>
        <v>0</v>
      </c>
      <c r="S89" s="113">
        <f t="shared" si="144"/>
        <v>1.5</v>
      </c>
      <c r="T89" s="113">
        <f t="shared" si="144"/>
        <v>30.370000000000005</v>
      </c>
      <c r="U89" s="12"/>
      <c r="V89" s="12" t="s">
        <v>96</v>
      </c>
      <c r="W89" s="98">
        <f>W72+W82+W88</f>
        <v>1770</v>
      </c>
      <c r="X89" s="113">
        <f>X72+X82+X88</f>
        <v>47.030555555555551</v>
      </c>
      <c r="Y89" s="113">
        <f t="shared" ref="Y89" si="145">Y72+Y82+Y88</f>
        <v>54.592222222222226</v>
      </c>
      <c r="Z89" s="113">
        <f t="shared" ref="Z89" si="146">Z72+Z82+Z88</f>
        <v>240.76888888888888</v>
      </c>
      <c r="AA89" s="132">
        <f t="shared" ref="AA89:AM89" si="147">AA72+AA82+AA88</f>
        <v>1621.4166666666667</v>
      </c>
      <c r="AB89" s="113">
        <f t="shared" si="147"/>
        <v>0.94979365079365086</v>
      </c>
      <c r="AC89" s="113">
        <f t="shared" si="147"/>
        <v>1.873015873015873</v>
      </c>
      <c r="AD89" s="113">
        <f t="shared" si="147"/>
        <v>427.12033333333329</v>
      </c>
      <c r="AE89" s="113">
        <f t="shared" si="147"/>
        <v>10.208333333333334</v>
      </c>
      <c r="AF89" s="113">
        <f t="shared" si="147"/>
        <v>449.99215079365081</v>
      </c>
      <c r="AG89" s="113">
        <f t="shared" si="147"/>
        <v>722.73919841269833</v>
      </c>
      <c r="AH89" s="113">
        <f t="shared" si="147"/>
        <v>154.57990476190477</v>
      </c>
      <c r="AI89" s="113">
        <f t="shared" si="147"/>
        <v>7.4097857142857144</v>
      </c>
      <c r="AJ89" s="113">
        <f t="shared" si="147"/>
        <v>626.91746031746027</v>
      </c>
      <c r="AK89" s="113">
        <f t="shared" si="147"/>
        <v>0</v>
      </c>
      <c r="AL89" s="113">
        <f t="shared" si="147"/>
        <v>0</v>
      </c>
      <c r="AM89" s="113">
        <f t="shared" si="147"/>
        <v>1.5</v>
      </c>
      <c r="AN89" s="113">
        <f t="shared" ref="AN89" si="148">AN72+AN82+AN88</f>
        <v>32.31388888888889</v>
      </c>
      <c r="AO89" s="12"/>
      <c r="AP89" s="12" t="s">
        <v>96</v>
      </c>
      <c r="AQ89" s="98">
        <f>AQ72+AQ82+AQ88</f>
        <v>1770</v>
      </c>
      <c r="AR89" s="113">
        <f>AR72+AR82+AR88</f>
        <v>47.030555555555551</v>
      </c>
      <c r="AS89" s="113">
        <f t="shared" ref="AS89:BH89" si="149">AS72+AS82+AS88</f>
        <v>54.592222222222226</v>
      </c>
      <c r="AT89" s="113">
        <f t="shared" si="149"/>
        <v>240.76888888888888</v>
      </c>
      <c r="AU89" s="132">
        <f t="shared" si="149"/>
        <v>1621.4166666666667</v>
      </c>
      <c r="AV89" s="113">
        <f t="shared" si="149"/>
        <v>0.94979365079365086</v>
      </c>
      <c r="AW89" s="113">
        <f t="shared" si="149"/>
        <v>1.873015873015873</v>
      </c>
      <c r="AX89" s="113">
        <f t="shared" si="149"/>
        <v>427.12033333333329</v>
      </c>
      <c r="AY89" s="113">
        <f t="shared" si="149"/>
        <v>10.208333333333334</v>
      </c>
      <c r="AZ89" s="113">
        <f t="shared" si="149"/>
        <v>449.99215079365081</v>
      </c>
      <c r="BA89" s="113">
        <f t="shared" si="149"/>
        <v>722.73919841269833</v>
      </c>
      <c r="BB89" s="113">
        <f t="shared" si="149"/>
        <v>154.57990476190477</v>
      </c>
      <c r="BC89" s="113">
        <f t="shared" si="149"/>
        <v>7.4097857142857144</v>
      </c>
      <c r="BD89" s="113">
        <f t="shared" si="149"/>
        <v>626.91746031746027</v>
      </c>
      <c r="BE89" s="113">
        <f t="shared" si="149"/>
        <v>0</v>
      </c>
      <c r="BF89" s="113">
        <f t="shared" si="149"/>
        <v>0</v>
      </c>
      <c r="BG89" s="113">
        <f t="shared" si="149"/>
        <v>1.5</v>
      </c>
      <c r="BH89" s="113">
        <f t="shared" si="149"/>
        <v>32.31388888888889</v>
      </c>
    </row>
    <row r="90" spans="1:60" s="8" customFormat="1" ht="2.25" customHeight="1" x14ac:dyDescent="0.25">
      <c r="A90" s="76"/>
      <c r="B90" s="26"/>
      <c r="C90" s="101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26"/>
      <c r="V90" s="26"/>
      <c r="W90" s="27"/>
      <c r="X90" s="28"/>
      <c r="Y90" s="28"/>
      <c r="Z90" s="28"/>
      <c r="AA90" s="28"/>
      <c r="AB90" s="87"/>
      <c r="AC90" s="87"/>
      <c r="AD90" s="87"/>
      <c r="AE90" s="87"/>
      <c r="AF90" s="87"/>
      <c r="AG90" s="87"/>
      <c r="AH90" s="87"/>
      <c r="AI90" s="87"/>
      <c r="AJ90" s="87"/>
      <c r="AK90" s="87"/>
      <c r="AL90" s="87"/>
      <c r="AM90" s="87"/>
      <c r="AN90" s="28"/>
      <c r="AO90" s="26"/>
      <c r="AP90" s="26"/>
      <c r="AQ90" s="27"/>
      <c r="AR90" s="28"/>
      <c r="AS90" s="28"/>
      <c r="AT90" s="28"/>
      <c r="AU90" s="28"/>
      <c r="AV90" s="87"/>
      <c r="AW90" s="87"/>
      <c r="AX90" s="87"/>
      <c r="AY90" s="87"/>
      <c r="AZ90" s="87"/>
      <c r="BA90" s="87"/>
      <c r="BB90" s="87"/>
      <c r="BC90" s="87"/>
      <c r="BD90" s="87"/>
      <c r="BE90" s="87"/>
      <c r="BF90" s="87"/>
      <c r="BG90" s="87"/>
      <c r="BH90" s="28"/>
    </row>
    <row r="91" spans="1:60" s="8" customFormat="1" ht="15.75" customHeight="1" x14ac:dyDescent="0.25">
      <c r="A91" s="165" t="s">
        <v>29</v>
      </c>
      <c r="B91" s="165" t="s">
        <v>28</v>
      </c>
      <c r="C91" s="166" t="s">
        <v>206</v>
      </c>
      <c r="D91" s="158" t="s">
        <v>209</v>
      </c>
      <c r="E91" s="159"/>
      <c r="F91" s="159"/>
      <c r="G91" s="159"/>
      <c r="H91" s="159"/>
      <c r="I91" s="159"/>
      <c r="J91" s="159"/>
      <c r="K91" s="159"/>
      <c r="L91" s="159"/>
      <c r="M91" s="159"/>
      <c r="N91" s="159"/>
      <c r="O91" s="159"/>
      <c r="P91" s="159"/>
      <c r="Q91" s="159"/>
      <c r="R91" s="159"/>
      <c r="S91" s="159"/>
      <c r="T91" s="160"/>
      <c r="U91" s="165" t="s">
        <v>29</v>
      </c>
      <c r="V91" s="165" t="s">
        <v>28</v>
      </c>
      <c r="W91" s="166" t="s">
        <v>206</v>
      </c>
      <c r="X91" s="158" t="s">
        <v>209</v>
      </c>
      <c r="Y91" s="159"/>
      <c r="Z91" s="159"/>
      <c r="AA91" s="159"/>
      <c r="AB91" s="159"/>
      <c r="AC91" s="159"/>
      <c r="AD91" s="159"/>
      <c r="AE91" s="159"/>
      <c r="AF91" s="159"/>
      <c r="AG91" s="159"/>
      <c r="AH91" s="159"/>
      <c r="AI91" s="159"/>
      <c r="AJ91" s="159"/>
      <c r="AK91" s="159"/>
      <c r="AL91" s="159"/>
      <c r="AM91" s="159"/>
      <c r="AN91" s="160"/>
      <c r="AO91" s="165" t="s">
        <v>29</v>
      </c>
      <c r="AP91" s="165" t="s">
        <v>28</v>
      </c>
      <c r="AQ91" s="166" t="s">
        <v>206</v>
      </c>
      <c r="AR91" s="158" t="s">
        <v>209</v>
      </c>
      <c r="AS91" s="159"/>
      <c r="AT91" s="159"/>
      <c r="AU91" s="159"/>
      <c r="AV91" s="159"/>
      <c r="AW91" s="159"/>
      <c r="AX91" s="159"/>
      <c r="AY91" s="159"/>
      <c r="AZ91" s="159"/>
      <c r="BA91" s="159"/>
      <c r="BB91" s="159"/>
      <c r="BC91" s="159"/>
      <c r="BD91" s="159"/>
      <c r="BE91" s="159"/>
      <c r="BF91" s="159"/>
      <c r="BG91" s="159"/>
      <c r="BH91" s="160"/>
    </row>
    <row r="92" spans="1:60" s="8" customFormat="1" ht="24" customHeight="1" x14ac:dyDescent="0.25">
      <c r="A92" s="165"/>
      <c r="B92" s="165"/>
      <c r="C92" s="166"/>
      <c r="D92" s="94" t="s">
        <v>27</v>
      </c>
      <c r="E92" s="94" t="s">
        <v>26</v>
      </c>
      <c r="F92" s="94" t="s">
        <v>25</v>
      </c>
      <c r="G92" s="94" t="s">
        <v>204</v>
      </c>
      <c r="H92" s="94" t="s">
        <v>207</v>
      </c>
      <c r="I92" s="94" t="s">
        <v>208</v>
      </c>
      <c r="J92" s="94" t="s">
        <v>210</v>
      </c>
      <c r="K92" s="94" t="s">
        <v>211</v>
      </c>
      <c r="L92" s="94" t="s">
        <v>212</v>
      </c>
      <c r="M92" s="94" t="s">
        <v>219</v>
      </c>
      <c r="N92" s="94" t="s">
        <v>213</v>
      </c>
      <c r="O92" s="94" t="s">
        <v>214</v>
      </c>
      <c r="P92" s="94" t="s">
        <v>215</v>
      </c>
      <c r="Q92" s="94" t="s">
        <v>216</v>
      </c>
      <c r="R92" s="94" t="s">
        <v>217</v>
      </c>
      <c r="S92" s="94" t="s">
        <v>218</v>
      </c>
      <c r="T92" s="94" t="s">
        <v>205</v>
      </c>
      <c r="U92" s="165"/>
      <c r="V92" s="165"/>
      <c r="W92" s="166"/>
      <c r="X92" s="94" t="s">
        <v>27</v>
      </c>
      <c r="Y92" s="94" t="s">
        <v>26</v>
      </c>
      <c r="Z92" s="94" t="s">
        <v>25</v>
      </c>
      <c r="AA92" s="94" t="s">
        <v>204</v>
      </c>
      <c r="AB92" s="94" t="s">
        <v>207</v>
      </c>
      <c r="AC92" s="94" t="s">
        <v>208</v>
      </c>
      <c r="AD92" s="94" t="s">
        <v>210</v>
      </c>
      <c r="AE92" s="94" t="s">
        <v>211</v>
      </c>
      <c r="AF92" s="94" t="s">
        <v>212</v>
      </c>
      <c r="AG92" s="94" t="s">
        <v>219</v>
      </c>
      <c r="AH92" s="94" t="s">
        <v>213</v>
      </c>
      <c r="AI92" s="94" t="s">
        <v>214</v>
      </c>
      <c r="AJ92" s="94" t="s">
        <v>215</v>
      </c>
      <c r="AK92" s="94" t="s">
        <v>216</v>
      </c>
      <c r="AL92" s="94" t="s">
        <v>217</v>
      </c>
      <c r="AM92" s="94" t="s">
        <v>218</v>
      </c>
      <c r="AN92" s="94" t="s">
        <v>205</v>
      </c>
      <c r="AO92" s="165"/>
      <c r="AP92" s="165"/>
      <c r="AQ92" s="166"/>
      <c r="AR92" s="94" t="s">
        <v>27</v>
      </c>
      <c r="AS92" s="94" t="s">
        <v>26</v>
      </c>
      <c r="AT92" s="94" t="s">
        <v>25</v>
      </c>
      <c r="AU92" s="94" t="s">
        <v>204</v>
      </c>
      <c r="AV92" s="94" t="s">
        <v>207</v>
      </c>
      <c r="AW92" s="94" t="s">
        <v>208</v>
      </c>
      <c r="AX92" s="94" t="s">
        <v>210</v>
      </c>
      <c r="AY92" s="94" t="s">
        <v>211</v>
      </c>
      <c r="AZ92" s="94" t="s">
        <v>212</v>
      </c>
      <c r="BA92" s="94" t="s">
        <v>219</v>
      </c>
      <c r="BB92" s="94" t="s">
        <v>213</v>
      </c>
      <c r="BC92" s="94" t="s">
        <v>214</v>
      </c>
      <c r="BD92" s="94" t="s">
        <v>215</v>
      </c>
      <c r="BE92" s="94" t="s">
        <v>216</v>
      </c>
      <c r="BF92" s="94" t="s">
        <v>217</v>
      </c>
      <c r="BG92" s="94" t="s">
        <v>218</v>
      </c>
      <c r="BH92" s="94" t="s">
        <v>205</v>
      </c>
    </row>
    <row r="93" spans="1:60" s="8" customFormat="1" ht="15.75" customHeight="1" x14ac:dyDescent="0.25">
      <c r="A93" s="164" t="s">
        <v>95</v>
      </c>
      <c r="B93" s="164"/>
      <c r="C93" s="164"/>
      <c r="D93" s="164"/>
      <c r="E93" s="164"/>
      <c r="F93" s="164"/>
      <c r="G93" s="164"/>
      <c r="H93" s="164"/>
      <c r="I93" s="164"/>
      <c r="J93" s="164"/>
      <c r="K93" s="164"/>
      <c r="L93" s="164"/>
      <c r="M93" s="164"/>
      <c r="N93" s="164"/>
      <c r="O93" s="164"/>
      <c r="P93" s="164"/>
      <c r="Q93" s="164"/>
      <c r="R93" s="164"/>
      <c r="S93" s="164"/>
      <c r="T93" s="164"/>
      <c r="U93" s="164" t="s">
        <v>95</v>
      </c>
      <c r="V93" s="164"/>
      <c r="W93" s="164"/>
      <c r="X93" s="164"/>
      <c r="Y93" s="164"/>
      <c r="Z93" s="164"/>
      <c r="AA93" s="164"/>
      <c r="AB93" s="164"/>
      <c r="AC93" s="164"/>
      <c r="AD93" s="164"/>
      <c r="AE93" s="164"/>
      <c r="AF93" s="164"/>
      <c r="AG93" s="164"/>
      <c r="AH93" s="164"/>
      <c r="AI93" s="164"/>
      <c r="AJ93" s="164"/>
      <c r="AK93" s="164"/>
      <c r="AL93" s="164"/>
      <c r="AM93" s="164"/>
      <c r="AN93" s="164"/>
      <c r="AO93" s="164" t="s">
        <v>95</v>
      </c>
      <c r="AP93" s="164"/>
      <c r="AQ93" s="164"/>
      <c r="AR93" s="164"/>
      <c r="AS93" s="164"/>
      <c r="AT93" s="164"/>
      <c r="AU93" s="164"/>
      <c r="AV93" s="164"/>
      <c r="AW93" s="164"/>
      <c r="AX93" s="164"/>
      <c r="AY93" s="164"/>
      <c r="AZ93" s="164"/>
      <c r="BA93" s="164"/>
      <c r="BB93" s="164"/>
      <c r="BC93" s="164"/>
      <c r="BD93" s="164"/>
      <c r="BE93" s="164"/>
      <c r="BF93" s="164"/>
      <c r="BG93" s="164"/>
      <c r="BH93" s="164"/>
    </row>
    <row r="94" spans="1:60" s="8" customFormat="1" ht="15.75" customHeight="1" x14ac:dyDescent="0.25">
      <c r="A94" s="164" t="s">
        <v>23</v>
      </c>
      <c r="B94" s="164"/>
      <c r="C94" s="164"/>
      <c r="D94" s="164"/>
      <c r="E94" s="164"/>
      <c r="F94" s="164"/>
      <c r="G94" s="164"/>
      <c r="H94" s="164"/>
      <c r="I94" s="164"/>
      <c r="J94" s="164"/>
      <c r="K94" s="164"/>
      <c r="L94" s="164"/>
      <c r="M94" s="164"/>
      <c r="N94" s="164"/>
      <c r="O94" s="164"/>
      <c r="P94" s="164"/>
      <c r="Q94" s="164"/>
      <c r="R94" s="164"/>
      <c r="S94" s="164"/>
      <c r="T94" s="164"/>
      <c r="U94" s="164" t="s">
        <v>23</v>
      </c>
      <c r="V94" s="164"/>
      <c r="W94" s="164"/>
      <c r="X94" s="164"/>
      <c r="Y94" s="164"/>
      <c r="Z94" s="164"/>
      <c r="AA94" s="164"/>
      <c r="AB94" s="164"/>
      <c r="AC94" s="164"/>
      <c r="AD94" s="164"/>
      <c r="AE94" s="164"/>
      <c r="AF94" s="164"/>
      <c r="AG94" s="164"/>
      <c r="AH94" s="164"/>
      <c r="AI94" s="164"/>
      <c r="AJ94" s="164"/>
      <c r="AK94" s="164"/>
      <c r="AL94" s="164"/>
      <c r="AM94" s="164"/>
      <c r="AN94" s="164"/>
      <c r="AO94" s="164" t="s">
        <v>23</v>
      </c>
      <c r="AP94" s="164"/>
      <c r="AQ94" s="164"/>
      <c r="AR94" s="164"/>
      <c r="AS94" s="164"/>
      <c r="AT94" s="164"/>
      <c r="AU94" s="164"/>
      <c r="AV94" s="164"/>
      <c r="AW94" s="164"/>
      <c r="AX94" s="164"/>
      <c r="AY94" s="164"/>
      <c r="AZ94" s="164"/>
      <c r="BA94" s="164"/>
      <c r="BB94" s="164"/>
      <c r="BC94" s="164"/>
      <c r="BD94" s="164"/>
      <c r="BE94" s="164"/>
      <c r="BF94" s="164"/>
      <c r="BG94" s="164"/>
      <c r="BH94" s="164"/>
    </row>
    <row r="95" spans="1:60" s="8" customFormat="1" ht="15.75" customHeight="1" x14ac:dyDescent="0.25">
      <c r="A95" s="70" t="s">
        <v>22</v>
      </c>
      <c r="B95" s="65" t="str">
        <f>'[1]ГАСТРОНОМИЯ, ВЫПЕЧКА'!$E$180</f>
        <v>Сыр порционный</v>
      </c>
      <c r="C95" s="71">
        <f>'[1]ГАСТРОНОМИЯ, ВЫПЕЧКА'!$E$183</f>
        <v>30</v>
      </c>
      <c r="D95" s="109">
        <f>'[1]ГАСТРОНОМИЯ, ВЫПЕЧКА'!$A$201</f>
        <v>5.7</v>
      </c>
      <c r="E95" s="109">
        <f>'[1]ГАСТРОНОМИЯ, ВЫПЕЧКА'!$C$201</f>
        <v>7.5</v>
      </c>
      <c r="F95" s="109">
        <f>'[1]ГАСТРОНОМИЯ, ВЫПЕЧКА'!$E$201</f>
        <v>0.06</v>
      </c>
      <c r="G95" s="109">
        <f>'[1]ГАСТРОНОМИЯ, ВЫПЕЧКА'!$G$201</f>
        <v>90.974999999999994</v>
      </c>
      <c r="H95" s="109">
        <v>0.02</v>
      </c>
      <c r="I95" s="109">
        <v>0</v>
      </c>
      <c r="J95" s="109">
        <v>0.86</v>
      </c>
      <c r="K95" s="109">
        <v>0</v>
      </c>
      <c r="L95" s="109">
        <v>352</v>
      </c>
      <c r="M95" s="109">
        <v>127</v>
      </c>
      <c r="N95" s="109">
        <v>10</v>
      </c>
      <c r="O95" s="109">
        <v>0.4</v>
      </c>
      <c r="P95" s="109">
        <v>240</v>
      </c>
      <c r="Q95" s="109">
        <v>0</v>
      </c>
      <c r="R95" s="109">
        <v>0</v>
      </c>
      <c r="S95" s="109">
        <v>1.5</v>
      </c>
      <c r="T95" s="109">
        <f>'[1]ГАСТРОНОМИЯ, ВЫПЕЧКА'!$I$201</f>
        <v>0.15</v>
      </c>
      <c r="U95" s="70" t="s">
        <v>129</v>
      </c>
      <c r="V95" s="65" t="str">
        <f>'[1]ГАСТРОНОМИЯ, ВЫПЕЧКА'!$P$180</f>
        <v>Сыр порционный</v>
      </c>
      <c r="W95" s="71">
        <f>'[1]ГАСТРОНОМИЯ, ВЫПЕЧКА'!$P$183</f>
        <v>40</v>
      </c>
      <c r="X95" s="109">
        <f>'[1]ГАСТРОНОМИЯ, ВЫПЕЧКА'!$L$201</f>
        <v>7.6</v>
      </c>
      <c r="Y95" s="109">
        <f>'[1]ГАСТРОНОМИЯ, ВЫПЕЧКА'!$N$201</f>
        <v>10</v>
      </c>
      <c r="Z95" s="109">
        <f>'[1]ГАСТРОНОМИЯ, ВЫПЕЧКА'!$P$201</f>
        <v>0.08</v>
      </c>
      <c r="AA95" s="109">
        <f>'[1]ГАСТРОНОМИЯ, ВЫПЕЧКА'!$R$201</f>
        <v>121.3</v>
      </c>
      <c r="AB95" s="109">
        <f>H95*40/30</f>
        <v>2.6666666666666668E-2</v>
      </c>
      <c r="AC95" s="109">
        <f t="shared" ref="AC95:AM95" si="150">I95*40/30</f>
        <v>0</v>
      </c>
      <c r="AD95" s="109">
        <f t="shared" si="150"/>
        <v>1.1466666666666667</v>
      </c>
      <c r="AE95" s="109">
        <f t="shared" si="150"/>
        <v>0</v>
      </c>
      <c r="AF95" s="109">
        <f t="shared" si="150"/>
        <v>469.33333333333331</v>
      </c>
      <c r="AG95" s="109">
        <f t="shared" si="150"/>
        <v>169.33333333333334</v>
      </c>
      <c r="AH95" s="109">
        <f t="shared" si="150"/>
        <v>13.333333333333334</v>
      </c>
      <c r="AI95" s="109">
        <f t="shared" si="150"/>
        <v>0.53333333333333333</v>
      </c>
      <c r="AJ95" s="109">
        <f t="shared" si="150"/>
        <v>320</v>
      </c>
      <c r="AK95" s="109">
        <f t="shared" si="150"/>
        <v>0</v>
      </c>
      <c r="AL95" s="109">
        <f t="shared" si="150"/>
        <v>0</v>
      </c>
      <c r="AM95" s="109">
        <f t="shared" si="150"/>
        <v>2</v>
      </c>
      <c r="AN95" s="109">
        <f>'[1]ГАСТРОНОМИЯ, ВЫПЕЧКА'!$T$201</f>
        <v>0.2</v>
      </c>
      <c r="AO95" s="70" t="s">
        <v>129</v>
      </c>
      <c r="AP95" s="65" t="str">
        <f>'[1]ГАСТРОНОМИЯ, ВЫПЕЧКА'!$P$180</f>
        <v>Сыр порционный</v>
      </c>
      <c r="AQ95" s="71">
        <f>'[1]ГАСТРОНОМИЯ, ВЫПЕЧКА'!$P$183</f>
        <v>40</v>
      </c>
      <c r="AR95" s="109">
        <f>'[1]ГАСТРОНОМИЯ, ВЫПЕЧКА'!$L$201</f>
        <v>7.6</v>
      </c>
      <c r="AS95" s="109">
        <f>'[1]ГАСТРОНОМИЯ, ВЫПЕЧКА'!$N$201</f>
        <v>10</v>
      </c>
      <c r="AT95" s="109">
        <f>'[1]ГАСТРОНОМИЯ, ВЫПЕЧКА'!$P$201</f>
        <v>0.08</v>
      </c>
      <c r="AU95" s="109">
        <f>'[1]ГАСТРОНОМИЯ, ВЫПЕЧКА'!$R$201</f>
        <v>121.3</v>
      </c>
      <c r="AV95" s="109">
        <v>2.6666666666666668E-2</v>
      </c>
      <c r="AW95" s="109">
        <v>0</v>
      </c>
      <c r="AX95" s="109">
        <v>1.1466666666666667</v>
      </c>
      <c r="AY95" s="109">
        <v>0</v>
      </c>
      <c r="AZ95" s="109">
        <v>469.33333333333331</v>
      </c>
      <c r="BA95" s="109">
        <v>169.33333333333334</v>
      </c>
      <c r="BB95" s="109">
        <v>13.333333333333334</v>
      </c>
      <c r="BC95" s="109">
        <v>0.53333333333333333</v>
      </c>
      <c r="BD95" s="109">
        <v>320</v>
      </c>
      <c r="BE95" s="109">
        <v>0</v>
      </c>
      <c r="BF95" s="109">
        <v>0</v>
      </c>
      <c r="BG95" s="109">
        <v>2</v>
      </c>
      <c r="BH95" s="109">
        <f>'[1]ГАСТРОНОМИЯ, ВЫПЕЧКА'!$T$201</f>
        <v>0.2</v>
      </c>
    </row>
    <row r="96" spans="1:60" s="8" customFormat="1" ht="15.75" customHeight="1" x14ac:dyDescent="0.25">
      <c r="A96" s="70" t="s">
        <v>37</v>
      </c>
      <c r="B96" s="66" t="s">
        <v>220</v>
      </c>
      <c r="C96" s="71">
        <f>'[1]ЯЙЦО, ТВОРОГ, КАШИ'!$E$226</f>
        <v>200</v>
      </c>
      <c r="D96" s="110">
        <f>'[1]ЯЙЦО, ТВОРОГ, КАШИ'!$A$243</f>
        <v>6</v>
      </c>
      <c r="E96" s="110">
        <f>'[1]ЯЙЦО, ТВОРОГ, КАШИ'!$C$243</f>
        <v>6.3</v>
      </c>
      <c r="F96" s="110">
        <f>'[1]ЯЙЦО, ТВОРОГ, КАШИ'!$E$243</f>
        <v>23</v>
      </c>
      <c r="G96" s="110">
        <f>'[1]ЯЙЦО, ТВОРОГ, КАШИ'!$G$243</f>
        <v>150.30000000000001</v>
      </c>
      <c r="H96" s="109">
        <v>0</v>
      </c>
      <c r="I96" s="109">
        <v>0</v>
      </c>
      <c r="J96" s="109">
        <v>0</v>
      </c>
      <c r="K96" s="109">
        <v>0</v>
      </c>
      <c r="L96" s="110">
        <v>1.5</v>
      </c>
      <c r="M96" s="109">
        <v>15</v>
      </c>
      <c r="N96" s="109">
        <v>7</v>
      </c>
      <c r="O96" s="109">
        <v>0.2</v>
      </c>
      <c r="P96" s="109">
        <v>2</v>
      </c>
      <c r="Q96" s="109">
        <v>0</v>
      </c>
      <c r="R96" s="109">
        <v>0</v>
      </c>
      <c r="S96" s="109">
        <v>1.2</v>
      </c>
      <c r="T96" s="110">
        <f>'[1]ЯЙЦО, ТВОРОГ, КАШИ'!$I$243</f>
        <v>0.3</v>
      </c>
      <c r="U96" s="70" t="s">
        <v>36</v>
      </c>
      <c r="V96" s="66" t="s">
        <v>220</v>
      </c>
      <c r="W96" s="71">
        <f>'[1]ЯЙЦО, ТВОРОГ, КАШИ'!$P$226</f>
        <v>250</v>
      </c>
      <c r="X96" s="110">
        <f>'[1]ЯЙЦО, ТВОРОГ, КАШИ'!$L$243</f>
        <v>7.5</v>
      </c>
      <c r="Y96" s="110">
        <f>'[1]ЯЙЦО, ТВОРОГ, КАШИ'!$N$243</f>
        <v>7.875</v>
      </c>
      <c r="Z96" s="110">
        <f>'[1]ЯЙЦО, ТВОРОГ, КАШИ'!$P$243</f>
        <v>28.75</v>
      </c>
      <c r="AA96" s="110">
        <f>'[1]ЯЙЦО, ТВОРОГ, КАШИ'!$R$243</f>
        <v>187.875</v>
      </c>
      <c r="AB96" s="109">
        <f>H96*250/200</f>
        <v>0</v>
      </c>
      <c r="AC96" s="109">
        <f t="shared" ref="AC96:AM96" si="151">I96*250/200</f>
        <v>0</v>
      </c>
      <c r="AD96" s="109">
        <f t="shared" si="151"/>
        <v>0</v>
      </c>
      <c r="AE96" s="109">
        <f t="shared" si="151"/>
        <v>0</v>
      </c>
      <c r="AF96" s="109">
        <f t="shared" si="151"/>
        <v>1.875</v>
      </c>
      <c r="AG96" s="109">
        <f t="shared" si="151"/>
        <v>18.75</v>
      </c>
      <c r="AH96" s="109">
        <f t="shared" si="151"/>
        <v>8.75</v>
      </c>
      <c r="AI96" s="109">
        <f t="shared" si="151"/>
        <v>0.25</v>
      </c>
      <c r="AJ96" s="109">
        <f t="shared" si="151"/>
        <v>2.5</v>
      </c>
      <c r="AK96" s="109">
        <f t="shared" si="151"/>
        <v>0</v>
      </c>
      <c r="AL96" s="109">
        <f t="shared" si="151"/>
        <v>0</v>
      </c>
      <c r="AM96" s="109">
        <f t="shared" si="151"/>
        <v>1.5</v>
      </c>
      <c r="AN96" s="110">
        <f>'[1]ЯЙЦО, ТВОРОГ, КАШИ'!$B$243</f>
        <v>0</v>
      </c>
      <c r="AO96" s="70" t="s">
        <v>36</v>
      </c>
      <c r="AP96" s="66" t="s">
        <v>220</v>
      </c>
      <c r="AQ96" s="71">
        <f>'[1]ЯЙЦО, ТВОРОГ, КАШИ'!$P$226</f>
        <v>250</v>
      </c>
      <c r="AR96" s="110">
        <f>'[1]ЯЙЦО, ТВОРОГ, КАШИ'!$L$243</f>
        <v>7.5</v>
      </c>
      <c r="AS96" s="110">
        <f>'[1]ЯЙЦО, ТВОРОГ, КАШИ'!$N$243</f>
        <v>7.875</v>
      </c>
      <c r="AT96" s="110">
        <f>'[1]ЯЙЦО, ТВОРОГ, КАШИ'!$P$243</f>
        <v>28.75</v>
      </c>
      <c r="AU96" s="110">
        <f>'[1]ЯЙЦО, ТВОРОГ, КАШИ'!$R$243</f>
        <v>187.875</v>
      </c>
      <c r="AV96" s="109">
        <v>0</v>
      </c>
      <c r="AW96" s="109">
        <v>0</v>
      </c>
      <c r="AX96" s="109">
        <v>0</v>
      </c>
      <c r="AY96" s="109">
        <v>0</v>
      </c>
      <c r="AZ96" s="110">
        <v>1.875</v>
      </c>
      <c r="BA96" s="109">
        <v>18.75</v>
      </c>
      <c r="BB96" s="109">
        <v>8.75</v>
      </c>
      <c r="BC96" s="109">
        <v>0.25</v>
      </c>
      <c r="BD96" s="109">
        <v>2.5</v>
      </c>
      <c r="BE96" s="109">
        <v>0</v>
      </c>
      <c r="BF96" s="109">
        <v>0</v>
      </c>
      <c r="BG96" s="109">
        <v>1.5</v>
      </c>
      <c r="BH96" s="110">
        <f>'[1]ЯЙЦО, ТВОРОГ, КАШИ'!$B$243</f>
        <v>0</v>
      </c>
    </row>
    <row r="97" spans="1:60" s="8" customFormat="1" ht="15.75" customHeight="1" x14ac:dyDescent="0.25">
      <c r="A97" s="73" t="s">
        <v>35</v>
      </c>
      <c r="B97" s="65" t="str">
        <f>[1]НАПИТКИ!$P$51</f>
        <v>Чай с лимоном</v>
      </c>
      <c r="C97" s="71">
        <f>[1]НАПИТКИ!$P$54</f>
        <v>200</v>
      </c>
      <c r="D97" s="109">
        <f>[1]НАПИТКИ!$L$69</f>
        <v>0.29333333333333333</v>
      </c>
      <c r="E97" s="109">
        <f>[1]НАПИТКИ!$N$69</f>
        <v>0</v>
      </c>
      <c r="F97" s="109">
        <f>[1]НАПИТКИ!$P$69</f>
        <v>15.706666666666669</v>
      </c>
      <c r="G97" s="109">
        <f>[1]НАПИТКИ!$R$69</f>
        <v>63.6</v>
      </c>
      <c r="H97" s="109">
        <v>0</v>
      </c>
      <c r="I97" s="109">
        <v>0</v>
      </c>
      <c r="J97" s="109">
        <v>0</v>
      </c>
      <c r="K97" s="109">
        <v>0</v>
      </c>
      <c r="L97" s="109">
        <v>11.1</v>
      </c>
      <c r="M97" s="109">
        <v>2.8</v>
      </c>
      <c r="N97" s="109">
        <v>0.28000000000000003</v>
      </c>
      <c r="O97" s="109">
        <v>0.32</v>
      </c>
      <c r="P97" s="109">
        <v>27</v>
      </c>
      <c r="Q97" s="109">
        <v>0</v>
      </c>
      <c r="R97" s="109">
        <v>0</v>
      </c>
      <c r="S97" s="109">
        <v>1</v>
      </c>
      <c r="T97" s="109">
        <f>[1]НАПИТКИ!$T$69</f>
        <v>1.1600000000000001</v>
      </c>
      <c r="U97" s="73" t="s">
        <v>35</v>
      </c>
      <c r="V97" s="65" t="str">
        <f>[1]НАПИТКИ!$P$51</f>
        <v>Чай с лимоном</v>
      </c>
      <c r="W97" s="71">
        <f>[1]НАПИТКИ!$P$54</f>
        <v>200</v>
      </c>
      <c r="X97" s="109">
        <f>[1]НАПИТКИ!$L$69</f>
        <v>0.29333333333333333</v>
      </c>
      <c r="Y97" s="109">
        <f>[1]НАПИТКИ!$N$69</f>
        <v>0</v>
      </c>
      <c r="Z97" s="109">
        <f>[1]НАПИТКИ!$P$69</f>
        <v>15.706666666666669</v>
      </c>
      <c r="AA97" s="109">
        <f>[1]НАПИТКИ!$R$69</f>
        <v>63.6</v>
      </c>
      <c r="AB97" s="109">
        <f>H97</f>
        <v>0</v>
      </c>
      <c r="AC97" s="109">
        <f t="shared" ref="AC97:AM97" si="152">I97</f>
        <v>0</v>
      </c>
      <c r="AD97" s="109">
        <f t="shared" si="152"/>
        <v>0</v>
      </c>
      <c r="AE97" s="109">
        <f t="shared" si="152"/>
        <v>0</v>
      </c>
      <c r="AF97" s="109">
        <f t="shared" si="152"/>
        <v>11.1</v>
      </c>
      <c r="AG97" s="109">
        <f t="shared" si="152"/>
        <v>2.8</v>
      </c>
      <c r="AH97" s="109">
        <f t="shared" si="152"/>
        <v>0.28000000000000003</v>
      </c>
      <c r="AI97" s="109">
        <f t="shared" si="152"/>
        <v>0.32</v>
      </c>
      <c r="AJ97" s="109">
        <f t="shared" si="152"/>
        <v>27</v>
      </c>
      <c r="AK97" s="109">
        <f t="shared" si="152"/>
        <v>0</v>
      </c>
      <c r="AL97" s="109">
        <f t="shared" si="152"/>
        <v>0</v>
      </c>
      <c r="AM97" s="109">
        <f t="shared" si="152"/>
        <v>1</v>
      </c>
      <c r="AN97" s="109">
        <f>[1]НАПИТКИ!$T$69</f>
        <v>1.1600000000000001</v>
      </c>
      <c r="AO97" s="73" t="s">
        <v>35</v>
      </c>
      <c r="AP97" s="65" t="str">
        <f>[1]НАПИТКИ!$P$51</f>
        <v>Чай с лимоном</v>
      </c>
      <c r="AQ97" s="71">
        <f>[1]НАПИТКИ!$P$54</f>
        <v>200</v>
      </c>
      <c r="AR97" s="109">
        <f>[1]НАПИТКИ!$L$69</f>
        <v>0.29333333333333333</v>
      </c>
      <c r="AS97" s="109">
        <f>[1]НАПИТКИ!$N$69</f>
        <v>0</v>
      </c>
      <c r="AT97" s="109">
        <f>[1]НАПИТКИ!$P$69</f>
        <v>15.706666666666669</v>
      </c>
      <c r="AU97" s="109">
        <f>[1]НАПИТКИ!$R$69</f>
        <v>63.6</v>
      </c>
      <c r="AV97" s="109">
        <v>0</v>
      </c>
      <c r="AW97" s="109">
        <v>0</v>
      </c>
      <c r="AX97" s="109">
        <v>0</v>
      </c>
      <c r="AY97" s="109">
        <v>0</v>
      </c>
      <c r="AZ97" s="109">
        <v>11.1</v>
      </c>
      <c r="BA97" s="109">
        <v>2.8</v>
      </c>
      <c r="BB97" s="109">
        <v>0.28000000000000003</v>
      </c>
      <c r="BC97" s="109">
        <v>0.32</v>
      </c>
      <c r="BD97" s="109">
        <v>27</v>
      </c>
      <c r="BE97" s="109">
        <v>0</v>
      </c>
      <c r="BF97" s="109">
        <v>0</v>
      </c>
      <c r="BG97" s="109">
        <v>1</v>
      </c>
      <c r="BH97" s="109">
        <f>[1]НАПИТКИ!$T$69</f>
        <v>1.1600000000000001</v>
      </c>
    </row>
    <row r="98" spans="1:60" s="8" customFormat="1" ht="16.350000000000001" customHeight="1" x14ac:dyDescent="0.25">
      <c r="A98" s="70" t="s">
        <v>228</v>
      </c>
      <c r="B98" s="65" t="s">
        <v>226</v>
      </c>
      <c r="C98" s="71">
        <v>200</v>
      </c>
      <c r="D98" s="120">
        <v>1.3</v>
      </c>
      <c r="E98" s="120">
        <v>0.3</v>
      </c>
      <c r="F98" s="120">
        <v>12.1</v>
      </c>
      <c r="G98" s="120">
        <v>54</v>
      </c>
      <c r="H98" s="120">
        <v>7.0000000000000007E-2</v>
      </c>
      <c r="I98" s="120">
        <v>0</v>
      </c>
      <c r="J98" s="120">
        <v>0.14000000000000001</v>
      </c>
      <c r="K98" s="120">
        <v>0</v>
      </c>
      <c r="L98" s="120">
        <v>36</v>
      </c>
      <c r="M98" s="120">
        <v>61.2</v>
      </c>
      <c r="N98" s="120">
        <v>10.8</v>
      </c>
      <c r="O98" s="120">
        <v>0.3</v>
      </c>
      <c r="P98" s="120">
        <v>85</v>
      </c>
      <c r="Q98" s="120">
        <v>0</v>
      </c>
      <c r="R98" s="120">
        <v>0</v>
      </c>
      <c r="S98" s="120">
        <v>0</v>
      </c>
      <c r="T98" s="120">
        <v>90</v>
      </c>
      <c r="U98" s="70" t="s">
        <v>228</v>
      </c>
      <c r="V98" s="65" t="s">
        <v>226</v>
      </c>
      <c r="W98" s="71">
        <v>200</v>
      </c>
      <c r="X98" s="120">
        <v>1.3</v>
      </c>
      <c r="Y98" s="120">
        <v>0.3</v>
      </c>
      <c r="Z98" s="120">
        <v>12.1</v>
      </c>
      <c r="AA98" s="120">
        <v>54</v>
      </c>
      <c r="AB98" s="120">
        <v>7.0000000000000007E-2</v>
      </c>
      <c r="AC98" s="120">
        <v>0</v>
      </c>
      <c r="AD98" s="120">
        <v>0.14000000000000001</v>
      </c>
      <c r="AE98" s="120">
        <v>0</v>
      </c>
      <c r="AF98" s="120">
        <v>36</v>
      </c>
      <c r="AG98" s="120">
        <v>61.2</v>
      </c>
      <c r="AH98" s="120">
        <v>10.8</v>
      </c>
      <c r="AI98" s="120">
        <v>0.3</v>
      </c>
      <c r="AJ98" s="120">
        <v>85</v>
      </c>
      <c r="AK98" s="120">
        <v>0</v>
      </c>
      <c r="AL98" s="120">
        <v>0</v>
      </c>
      <c r="AM98" s="120">
        <v>0</v>
      </c>
      <c r="AN98" s="120">
        <v>90</v>
      </c>
      <c r="AO98" s="70" t="s">
        <v>228</v>
      </c>
      <c r="AP98" s="65" t="s">
        <v>226</v>
      </c>
      <c r="AQ98" s="71">
        <v>200</v>
      </c>
      <c r="AR98" s="120">
        <v>1.3</v>
      </c>
      <c r="AS98" s="120">
        <v>0.3</v>
      </c>
      <c r="AT98" s="120">
        <v>12.1</v>
      </c>
      <c r="AU98" s="120">
        <v>54</v>
      </c>
      <c r="AV98" s="120">
        <v>7.0000000000000007E-2</v>
      </c>
      <c r="AW98" s="120">
        <v>0</v>
      </c>
      <c r="AX98" s="120">
        <v>0.14000000000000001</v>
      </c>
      <c r="AY98" s="120">
        <v>0</v>
      </c>
      <c r="AZ98" s="120">
        <v>36</v>
      </c>
      <c r="BA98" s="120">
        <v>61.2</v>
      </c>
      <c r="BB98" s="120">
        <v>10.8</v>
      </c>
      <c r="BC98" s="120">
        <v>0.3</v>
      </c>
      <c r="BD98" s="120">
        <v>85</v>
      </c>
      <c r="BE98" s="120">
        <v>0</v>
      </c>
      <c r="BF98" s="120">
        <v>0</v>
      </c>
      <c r="BG98" s="120">
        <v>0</v>
      </c>
      <c r="BH98" s="120">
        <v>90</v>
      </c>
    </row>
    <row r="99" spans="1:60" s="8" customFormat="1" ht="15.6" customHeight="1" x14ac:dyDescent="0.25">
      <c r="A99" s="70" t="s">
        <v>18</v>
      </c>
      <c r="B99" s="65" t="str">
        <f>'[1]ГАСТРОНОМИЯ, ВЫПЕЧКА'!$E$52</f>
        <v>Хлеб пшеничный</v>
      </c>
      <c r="C99" s="71">
        <f>'[1]ГАСТРОНОМИЯ, ВЫПЕЧКА'!$E$54</f>
        <v>35</v>
      </c>
      <c r="D99" s="109">
        <f>'[1]ГАСТРОНОМИЯ, ВЫПЕЧКА'!$A$72</f>
        <v>0.3</v>
      </c>
      <c r="E99" s="109">
        <f>'[1]ГАСТРОНОМИЯ, ВЫПЕЧКА'!$C$72</f>
        <v>0.04</v>
      </c>
      <c r="F99" s="109">
        <f>'[1]ГАСТРОНОМИЯ, ВЫПЕЧКА'!$E$72</f>
        <v>17</v>
      </c>
      <c r="G99" s="109">
        <f>'[1]ГАСТРОНОМИЯ, ВЫПЕЧКА'!$G$72</f>
        <v>73</v>
      </c>
      <c r="H99" s="109">
        <v>0.02</v>
      </c>
      <c r="I99" s="109">
        <v>0.3</v>
      </c>
      <c r="J99" s="109">
        <v>0</v>
      </c>
      <c r="K99" s="109">
        <v>0</v>
      </c>
      <c r="L99" s="109">
        <v>4.5999999999999996</v>
      </c>
      <c r="M99" s="109">
        <v>17.399999999999999</v>
      </c>
      <c r="N99" s="109">
        <v>6.6</v>
      </c>
      <c r="O99" s="109">
        <v>0.22</v>
      </c>
      <c r="P99" s="109">
        <v>8</v>
      </c>
      <c r="Q99" s="109">
        <v>0</v>
      </c>
      <c r="R99" s="109">
        <v>0</v>
      </c>
      <c r="S99" s="109">
        <v>0</v>
      </c>
      <c r="T99" s="109">
        <f>'[1]ГАСТРОНОМИЯ, ВЫПЕЧКА'!$I$72</f>
        <v>0</v>
      </c>
      <c r="U99" s="70" t="s">
        <v>9</v>
      </c>
      <c r="V99" s="65" t="str">
        <f>'[1]ГАСТРОНОМИЯ, ВЫПЕЧКА'!$AA$52</f>
        <v>Хлеб пшеничный</v>
      </c>
      <c r="W99" s="71">
        <f>'[1]ГАСТРОНОМИЯ, ВЫПЕЧКА'!$AL$54</f>
        <v>50</v>
      </c>
      <c r="X99" s="109">
        <f>'[1]ГАСТРОНОМИЯ, ВЫПЕЧКА'!$AH$72</f>
        <v>0.42857142857142855</v>
      </c>
      <c r="Y99" s="109">
        <f>'[1]ГАСТРОНОМИЯ, ВЫПЕЧКА'!$AJ$72</f>
        <v>5.7142857142857141E-2</v>
      </c>
      <c r="Z99" s="109">
        <f>'[1]ГАСТРОНОМИЯ, ВЫПЕЧКА'!$AL$72</f>
        <v>24.285714285714285</v>
      </c>
      <c r="AA99" s="109">
        <f>'[1]ГАСТРОНОМИЯ, ВЫПЕЧКА'!$AN$72</f>
        <v>104.28571428571429</v>
      </c>
      <c r="AB99" s="109">
        <f>H99*50/35</f>
        <v>2.8571428571428571E-2</v>
      </c>
      <c r="AC99" s="109">
        <f t="shared" ref="AC99" si="153">I99*50/35</f>
        <v>0.42857142857142855</v>
      </c>
      <c r="AD99" s="109">
        <f t="shared" ref="AD99" si="154">J99*50/35</f>
        <v>0</v>
      </c>
      <c r="AE99" s="109">
        <f t="shared" ref="AE99" si="155">K99*50/35</f>
        <v>0</v>
      </c>
      <c r="AF99" s="109">
        <f t="shared" ref="AF99" si="156">L99*50/35</f>
        <v>6.5714285714285703</v>
      </c>
      <c r="AG99" s="109">
        <f t="shared" ref="AG99" si="157">M99*50/35</f>
        <v>24.857142857142854</v>
      </c>
      <c r="AH99" s="109">
        <f t="shared" ref="AH99" si="158">N99*50/35</f>
        <v>9.4285714285714288</v>
      </c>
      <c r="AI99" s="109">
        <f t="shared" ref="AI99" si="159">O99*50/35</f>
        <v>0.31428571428571428</v>
      </c>
      <c r="AJ99" s="109">
        <f t="shared" ref="AJ99" si="160">P99*50/35</f>
        <v>11.428571428571429</v>
      </c>
      <c r="AK99" s="109">
        <f t="shared" ref="AK99" si="161">Q99*50/35</f>
        <v>0</v>
      </c>
      <c r="AL99" s="109">
        <f t="shared" ref="AL99" si="162">R99*50/35</f>
        <v>0</v>
      </c>
      <c r="AM99" s="109">
        <f t="shared" ref="AM99" si="163">S99*50/35</f>
        <v>0</v>
      </c>
      <c r="AN99" s="109">
        <f>'[1]ГАСТРОНОМИЯ, ВЫПЕЧКА'!$AP$72</f>
        <v>0</v>
      </c>
      <c r="AO99" s="70" t="s">
        <v>9</v>
      </c>
      <c r="AP99" s="65" t="str">
        <f>'[1]ГАСТРОНОМИЯ, ВЫПЕЧКА'!$AA$52</f>
        <v>Хлеб пшеничный</v>
      </c>
      <c r="AQ99" s="71">
        <f>'[1]ГАСТРОНОМИЯ, ВЫПЕЧКА'!$AL$54</f>
        <v>50</v>
      </c>
      <c r="AR99" s="109">
        <f>'[1]ГАСТРОНОМИЯ, ВЫПЕЧКА'!$AH$72</f>
        <v>0.42857142857142855</v>
      </c>
      <c r="AS99" s="109">
        <f>'[1]ГАСТРОНОМИЯ, ВЫПЕЧКА'!$AJ$72</f>
        <v>5.7142857142857141E-2</v>
      </c>
      <c r="AT99" s="109">
        <f>'[1]ГАСТРОНОМИЯ, ВЫПЕЧКА'!$AL$72</f>
        <v>24.285714285714285</v>
      </c>
      <c r="AU99" s="109">
        <f>'[1]ГАСТРОНОМИЯ, ВЫПЕЧКА'!$AN$72</f>
        <v>104.28571428571429</v>
      </c>
      <c r="AV99" s="109">
        <v>2.8571428571428571E-2</v>
      </c>
      <c r="AW99" s="109">
        <v>0.42857142857142855</v>
      </c>
      <c r="AX99" s="109">
        <v>0</v>
      </c>
      <c r="AY99" s="109">
        <v>0</v>
      </c>
      <c r="AZ99" s="109">
        <v>6.5714285714285703</v>
      </c>
      <c r="BA99" s="109">
        <v>24.857142857142854</v>
      </c>
      <c r="BB99" s="109">
        <v>9.4285714285714288</v>
      </c>
      <c r="BC99" s="109">
        <v>0.31428571428571428</v>
      </c>
      <c r="BD99" s="109">
        <v>11.428571428571429</v>
      </c>
      <c r="BE99" s="109">
        <v>0</v>
      </c>
      <c r="BF99" s="109">
        <v>0</v>
      </c>
      <c r="BG99" s="109">
        <v>0</v>
      </c>
      <c r="BH99" s="109">
        <f>'[1]ГАСТРОНОМИЯ, ВЫПЕЧКА'!$AP$72</f>
        <v>0</v>
      </c>
    </row>
    <row r="100" spans="1:60" s="8" customFormat="1" ht="15.6" customHeight="1" x14ac:dyDescent="0.25">
      <c r="A100" s="70" t="s">
        <v>17</v>
      </c>
      <c r="B100" s="65" t="str">
        <f>'[1]ГАСТРОНОМИЯ, ВЫПЕЧКА'!$E$11</f>
        <v>Хлеб ржано-пшеничный</v>
      </c>
      <c r="C100" s="71">
        <f>'[1]ГАСТРОНОМИЯ, ВЫПЕЧКА'!$E$13</f>
        <v>20</v>
      </c>
      <c r="D100" s="109">
        <f>'[1]ГАСТРОНОМИЯ, ВЫПЕЧКА'!$A$31</f>
        <v>1</v>
      </c>
      <c r="E100" s="109">
        <f>'[1]ГАСТРОНОМИЯ, ВЫПЕЧКА'!$C$31</f>
        <v>0.7</v>
      </c>
      <c r="F100" s="109">
        <f>'[1]ГАСТРОНОМИЯ, ВЫПЕЧКА'!$E$31</f>
        <v>6.7</v>
      </c>
      <c r="G100" s="109">
        <f>'[1]ГАСТРОНОМИЯ, ВЫПЕЧКА'!$G$31</f>
        <v>35</v>
      </c>
      <c r="H100" s="109">
        <v>0.13</v>
      </c>
      <c r="I100" s="109">
        <v>0</v>
      </c>
      <c r="J100" s="109">
        <v>0</v>
      </c>
      <c r="K100" s="109">
        <v>0</v>
      </c>
      <c r="L100" s="109">
        <v>5.75</v>
      </c>
      <c r="M100" s="109">
        <v>26.5</v>
      </c>
      <c r="N100" s="109">
        <v>6.25</v>
      </c>
      <c r="O100" s="109">
        <v>0.78</v>
      </c>
      <c r="P100" s="109">
        <v>6</v>
      </c>
      <c r="Q100" s="109">
        <v>0</v>
      </c>
      <c r="R100" s="109">
        <v>0</v>
      </c>
      <c r="S100" s="109">
        <v>0</v>
      </c>
      <c r="T100" s="109">
        <v>0</v>
      </c>
      <c r="U100" s="70" t="s">
        <v>121</v>
      </c>
      <c r="V100" s="65" t="str">
        <f>'[1]ГАСТРОНОМИЯ, ВЫПЕЧКА'!$AA$11</f>
        <v>Хлеб ржано-пшеничный</v>
      </c>
      <c r="W100" s="71">
        <f>'[1]ГАСТРОНОМИЯ, ВЫПЕЧКА'!$P$13</f>
        <v>35</v>
      </c>
      <c r="X100" s="109">
        <f>'[1]ГАСТРОНОМИЯ, ВЫПЕЧКА'!$L$31</f>
        <v>1.75</v>
      </c>
      <c r="Y100" s="109">
        <f>'[1]ГАСТРОНОМИЯ, ВЫПЕЧКА'!$N$31</f>
        <v>1.2250000000000001</v>
      </c>
      <c r="Z100" s="109">
        <f>'[1]ГАСТРОНОМИЯ, ВЫПЕЧКА'!$P$31</f>
        <v>11.725</v>
      </c>
      <c r="AA100" s="109">
        <f>'[1]ГАСТРОНОМИЯ, ВЫПЕЧКА'!$R$31</f>
        <v>61.25</v>
      </c>
      <c r="AB100" s="109">
        <f>H100*35/20</f>
        <v>0.22749999999999998</v>
      </c>
      <c r="AC100" s="109">
        <f t="shared" ref="AC100" si="164">I100*35/20</f>
        <v>0</v>
      </c>
      <c r="AD100" s="109">
        <f t="shared" ref="AD100" si="165">J100*35/20</f>
        <v>0</v>
      </c>
      <c r="AE100" s="109">
        <f t="shared" ref="AE100" si="166">K100*35/20</f>
        <v>0</v>
      </c>
      <c r="AF100" s="109">
        <f t="shared" ref="AF100" si="167">L100*35/20</f>
        <v>10.0625</v>
      </c>
      <c r="AG100" s="109">
        <f t="shared" ref="AG100" si="168">M100*35/20</f>
        <v>46.375</v>
      </c>
      <c r="AH100" s="109">
        <f t="shared" ref="AH100" si="169">N100*35/20</f>
        <v>10.9375</v>
      </c>
      <c r="AI100" s="109">
        <f t="shared" ref="AI100" si="170">O100*35/20</f>
        <v>1.365</v>
      </c>
      <c r="AJ100" s="109">
        <f t="shared" ref="AJ100" si="171">P100*35/20</f>
        <v>10.5</v>
      </c>
      <c r="AK100" s="109">
        <f t="shared" ref="AK100" si="172">Q100*35/20</f>
        <v>0</v>
      </c>
      <c r="AL100" s="109">
        <f t="shared" ref="AL100" si="173">R100*35/20</f>
        <v>0</v>
      </c>
      <c r="AM100" s="109">
        <f t="shared" ref="AM100" si="174">S100*35/20</f>
        <v>0</v>
      </c>
      <c r="AN100" s="109">
        <f>'[1]ГАСТРОНОМИЯ, ВЫПЕЧКА'!$T$31</f>
        <v>0</v>
      </c>
      <c r="AO100" s="70" t="s">
        <v>121</v>
      </c>
      <c r="AP100" s="65" t="str">
        <f>'[1]ГАСТРОНОМИЯ, ВЫПЕЧКА'!$AA$11</f>
        <v>Хлеб ржано-пшеничный</v>
      </c>
      <c r="AQ100" s="71">
        <f>'[1]ГАСТРОНОМИЯ, ВЫПЕЧКА'!$P$13</f>
        <v>35</v>
      </c>
      <c r="AR100" s="109">
        <f>'[1]ГАСТРОНОМИЯ, ВЫПЕЧКА'!$L$31</f>
        <v>1.75</v>
      </c>
      <c r="AS100" s="109">
        <f>'[1]ГАСТРОНОМИЯ, ВЫПЕЧКА'!$N$31</f>
        <v>1.2250000000000001</v>
      </c>
      <c r="AT100" s="109">
        <f>'[1]ГАСТРОНОМИЯ, ВЫПЕЧКА'!$P$31</f>
        <v>11.725</v>
      </c>
      <c r="AU100" s="109">
        <f>'[1]ГАСТРОНОМИЯ, ВЫПЕЧКА'!$R$31</f>
        <v>61.25</v>
      </c>
      <c r="AV100" s="109">
        <v>0.22749999999999998</v>
      </c>
      <c r="AW100" s="109">
        <v>0</v>
      </c>
      <c r="AX100" s="109">
        <v>0</v>
      </c>
      <c r="AY100" s="109">
        <v>0</v>
      </c>
      <c r="AZ100" s="109">
        <v>10.0625</v>
      </c>
      <c r="BA100" s="109">
        <v>46.375</v>
      </c>
      <c r="BB100" s="109">
        <v>10.9375</v>
      </c>
      <c r="BC100" s="109">
        <v>1.365</v>
      </c>
      <c r="BD100" s="109">
        <v>10.5</v>
      </c>
      <c r="BE100" s="109">
        <v>0</v>
      </c>
      <c r="BF100" s="109">
        <v>0</v>
      </c>
      <c r="BG100" s="109">
        <v>0</v>
      </c>
      <c r="BH100" s="109">
        <f>'[1]ГАСТРОНОМИЯ, ВЫПЕЧКА'!$T$31</f>
        <v>0</v>
      </c>
    </row>
    <row r="101" spans="1:60" s="8" customFormat="1" ht="15.75" hidden="1" customHeight="1" x14ac:dyDescent="0.25">
      <c r="A101" s="70"/>
      <c r="B101" s="10"/>
      <c r="C101" s="71"/>
      <c r="D101" s="109"/>
      <c r="E101" s="109"/>
      <c r="F101" s="109"/>
      <c r="G101" s="109"/>
      <c r="H101" s="109"/>
      <c r="I101" s="109"/>
      <c r="J101" s="109"/>
      <c r="K101" s="109"/>
      <c r="L101" s="109"/>
      <c r="M101" s="109"/>
      <c r="N101" s="109"/>
      <c r="O101" s="109"/>
      <c r="P101" s="109"/>
      <c r="Q101" s="109"/>
      <c r="R101" s="109"/>
      <c r="S101" s="109"/>
      <c r="T101" s="109"/>
      <c r="U101" s="70"/>
      <c r="V101" s="10"/>
      <c r="W101" s="71"/>
      <c r="X101" s="109"/>
      <c r="Y101" s="109"/>
      <c r="Z101" s="109"/>
      <c r="AA101" s="109"/>
      <c r="AB101" s="109"/>
      <c r="AC101" s="109"/>
      <c r="AD101" s="109"/>
      <c r="AE101" s="109"/>
      <c r="AF101" s="109"/>
      <c r="AG101" s="109"/>
      <c r="AH101" s="109"/>
      <c r="AI101" s="109"/>
      <c r="AJ101" s="109"/>
      <c r="AK101" s="109"/>
      <c r="AL101" s="109"/>
      <c r="AM101" s="109"/>
      <c r="AN101" s="109"/>
      <c r="AO101" s="70"/>
      <c r="AP101" s="10"/>
      <c r="AQ101" s="71"/>
      <c r="AR101" s="109"/>
      <c r="AS101" s="109"/>
      <c r="AT101" s="109"/>
      <c r="AU101" s="109"/>
      <c r="AV101" s="109"/>
      <c r="AW101" s="109"/>
      <c r="AX101" s="109"/>
      <c r="AY101" s="109"/>
      <c r="AZ101" s="109"/>
      <c r="BA101" s="109"/>
      <c r="BB101" s="109"/>
      <c r="BC101" s="109"/>
      <c r="BD101" s="109"/>
      <c r="BE101" s="109"/>
      <c r="BF101" s="109"/>
      <c r="BG101" s="109"/>
      <c r="BH101" s="109"/>
    </row>
    <row r="102" spans="1:60" s="8" customFormat="1" ht="15.75" customHeight="1" x14ac:dyDescent="0.25">
      <c r="A102" s="72"/>
      <c r="B102" s="13" t="s">
        <v>6</v>
      </c>
      <c r="C102" s="98">
        <f>SUM(C95:C98)</f>
        <v>630</v>
      </c>
      <c r="D102" s="111">
        <f>SUM(D95:D101)</f>
        <v>14.593333333333334</v>
      </c>
      <c r="E102" s="111">
        <f>SUM(E95:E101)</f>
        <v>14.84</v>
      </c>
      <c r="F102" s="111">
        <f>SUM(F95:F101)</f>
        <v>74.566666666666677</v>
      </c>
      <c r="G102" s="111">
        <f>SUM(G95:G101)</f>
        <v>466.875</v>
      </c>
      <c r="H102" s="111">
        <f t="shared" ref="H102:S102" si="175">SUM(H95:H101)</f>
        <v>0.24000000000000002</v>
      </c>
      <c r="I102" s="111">
        <f t="shared" si="175"/>
        <v>0.3</v>
      </c>
      <c r="J102" s="111">
        <f t="shared" si="175"/>
        <v>1</v>
      </c>
      <c r="K102" s="111">
        <f t="shared" si="175"/>
        <v>0</v>
      </c>
      <c r="L102" s="111">
        <f t="shared" si="175"/>
        <v>410.95000000000005</v>
      </c>
      <c r="M102" s="111">
        <f t="shared" si="175"/>
        <v>249.9</v>
      </c>
      <c r="N102" s="111">
        <f t="shared" si="175"/>
        <v>40.93</v>
      </c>
      <c r="O102" s="111">
        <f t="shared" si="175"/>
        <v>2.2200000000000002</v>
      </c>
      <c r="P102" s="111">
        <f t="shared" si="175"/>
        <v>368</v>
      </c>
      <c r="Q102" s="111">
        <f t="shared" si="175"/>
        <v>0</v>
      </c>
      <c r="R102" s="111">
        <f t="shared" si="175"/>
        <v>0</v>
      </c>
      <c r="S102" s="111">
        <f t="shared" si="175"/>
        <v>3.7</v>
      </c>
      <c r="T102" s="111">
        <f>SUM(T95:T101)</f>
        <v>91.61</v>
      </c>
      <c r="U102" s="72"/>
      <c r="V102" s="13" t="s">
        <v>6</v>
      </c>
      <c r="W102" s="98">
        <f>SUM(W95:W98)</f>
        <v>690</v>
      </c>
      <c r="X102" s="111">
        <f>SUM(X95:X101)</f>
        <v>18.871904761904759</v>
      </c>
      <c r="Y102" s="111">
        <f>SUM(Y95:Y101)</f>
        <v>19.457142857142859</v>
      </c>
      <c r="Z102" s="111">
        <f>SUM(Z95:Z101)</f>
        <v>92.647380952380956</v>
      </c>
      <c r="AA102" s="111">
        <f>SUM(AA95:AA101)</f>
        <v>592.31071428571431</v>
      </c>
      <c r="AB102" s="111">
        <f t="shared" ref="AB102:AM102" si="176">SUM(AB95:AB101)</f>
        <v>0.35273809523809524</v>
      </c>
      <c r="AC102" s="111">
        <f t="shared" si="176"/>
        <v>0.42857142857142855</v>
      </c>
      <c r="AD102" s="111">
        <f t="shared" si="176"/>
        <v>1.2866666666666666</v>
      </c>
      <c r="AE102" s="111">
        <f t="shared" si="176"/>
        <v>0</v>
      </c>
      <c r="AF102" s="111">
        <f t="shared" si="176"/>
        <v>534.94226190476195</v>
      </c>
      <c r="AG102" s="111">
        <f t="shared" si="176"/>
        <v>323.3154761904762</v>
      </c>
      <c r="AH102" s="111">
        <f t="shared" si="176"/>
        <v>53.529404761904772</v>
      </c>
      <c r="AI102" s="111">
        <f t="shared" si="176"/>
        <v>3.0826190476190476</v>
      </c>
      <c r="AJ102" s="111">
        <f t="shared" si="176"/>
        <v>456.42857142857144</v>
      </c>
      <c r="AK102" s="111">
        <f t="shared" si="176"/>
        <v>0</v>
      </c>
      <c r="AL102" s="111">
        <f t="shared" si="176"/>
        <v>0</v>
      </c>
      <c r="AM102" s="111">
        <f t="shared" si="176"/>
        <v>4.5</v>
      </c>
      <c r="AN102" s="111">
        <f>SUM(AN95:AN101)</f>
        <v>91.36</v>
      </c>
      <c r="AO102" s="72"/>
      <c r="AP102" s="13" t="s">
        <v>6</v>
      </c>
      <c r="AQ102" s="98">
        <f>SUM(AQ95:AQ98)</f>
        <v>690</v>
      </c>
      <c r="AR102" s="111">
        <f>SUM(AR95:AR101)</f>
        <v>18.871904761904759</v>
      </c>
      <c r="AS102" s="111">
        <f>SUM(AS95:AS101)</f>
        <v>19.457142857142859</v>
      </c>
      <c r="AT102" s="111">
        <f>SUM(AT95:AT101)</f>
        <v>92.647380952380956</v>
      </c>
      <c r="AU102" s="111">
        <f>SUM(AU95:AU101)</f>
        <v>592.31071428571431</v>
      </c>
      <c r="AV102" s="111">
        <f t="shared" ref="AV102:BG102" si="177">SUM(AV95:AV101)</f>
        <v>0.35273809523809524</v>
      </c>
      <c r="AW102" s="111">
        <f t="shared" si="177"/>
        <v>0.42857142857142855</v>
      </c>
      <c r="AX102" s="111">
        <f t="shared" si="177"/>
        <v>1.2866666666666666</v>
      </c>
      <c r="AY102" s="111">
        <f t="shared" si="177"/>
        <v>0</v>
      </c>
      <c r="AZ102" s="111">
        <f t="shared" si="177"/>
        <v>534.94226190476195</v>
      </c>
      <c r="BA102" s="111">
        <f t="shared" si="177"/>
        <v>323.3154761904762</v>
      </c>
      <c r="BB102" s="111">
        <f t="shared" si="177"/>
        <v>53.529404761904772</v>
      </c>
      <c r="BC102" s="111">
        <f t="shared" si="177"/>
        <v>3.0826190476190476</v>
      </c>
      <c r="BD102" s="111">
        <f t="shared" si="177"/>
        <v>456.42857142857144</v>
      </c>
      <c r="BE102" s="111">
        <f t="shared" si="177"/>
        <v>0</v>
      </c>
      <c r="BF102" s="111">
        <f t="shared" si="177"/>
        <v>0</v>
      </c>
      <c r="BG102" s="111">
        <f t="shared" si="177"/>
        <v>4.5</v>
      </c>
      <c r="BH102" s="111">
        <f>SUM(BH95:BH101)</f>
        <v>91.36</v>
      </c>
    </row>
    <row r="103" spans="1:60" s="8" customFormat="1" ht="15.75" customHeight="1" x14ac:dyDescent="0.25">
      <c r="A103" s="164" t="s">
        <v>16</v>
      </c>
      <c r="B103" s="164"/>
      <c r="C103" s="164"/>
      <c r="D103" s="164"/>
      <c r="E103" s="164"/>
      <c r="F103" s="164"/>
      <c r="G103" s="164"/>
      <c r="H103" s="164"/>
      <c r="I103" s="164"/>
      <c r="J103" s="164"/>
      <c r="K103" s="164"/>
      <c r="L103" s="164"/>
      <c r="M103" s="164"/>
      <c r="N103" s="164"/>
      <c r="O103" s="164"/>
      <c r="P103" s="164"/>
      <c r="Q103" s="164"/>
      <c r="R103" s="164"/>
      <c r="S103" s="164"/>
      <c r="T103" s="164"/>
      <c r="U103" s="164" t="s">
        <v>16</v>
      </c>
      <c r="V103" s="164"/>
      <c r="W103" s="164"/>
      <c r="X103" s="164"/>
      <c r="Y103" s="164"/>
      <c r="Z103" s="164"/>
      <c r="AA103" s="164"/>
      <c r="AB103" s="164"/>
      <c r="AC103" s="164"/>
      <c r="AD103" s="164"/>
      <c r="AE103" s="164"/>
      <c r="AF103" s="164"/>
      <c r="AG103" s="164"/>
      <c r="AH103" s="164"/>
      <c r="AI103" s="164"/>
      <c r="AJ103" s="164"/>
      <c r="AK103" s="164"/>
      <c r="AL103" s="164"/>
      <c r="AM103" s="164"/>
      <c r="AN103" s="164"/>
      <c r="AO103" s="164" t="s">
        <v>16</v>
      </c>
      <c r="AP103" s="164"/>
      <c r="AQ103" s="164"/>
      <c r="AR103" s="164"/>
      <c r="AS103" s="164"/>
      <c r="AT103" s="164"/>
      <c r="AU103" s="164"/>
      <c r="AV103" s="164"/>
      <c r="AW103" s="164"/>
      <c r="AX103" s="164"/>
      <c r="AY103" s="164"/>
      <c r="AZ103" s="164"/>
      <c r="BA103" s="164"/>
      <c r="BB103" s="164"/>
      <c r="BC103" s="164"/>
      <c r="BD103" s="164"/>
      <c r="BE103" s="164"/>
      <c r="BF103" s="164"/>
      <c r="BG103" s="164"/>
      <c r="BH103" s="164"/>
    </row>
    <row r="104" spans="1:60" s="8" customFormat="1" ht="15.75" customHeight="1" x14ac:dyDescent="0.25">
      <c r="A104" s="70" t="s">
        <v>191</v>
      </c>
      <c r="B104" s="116" t="str">
        <f>'[1]ФРУКТЫ, ОВОЩИ'!$E$135</f>
        <v>Салат из белокочанной капусты с морковью</v>
      </c>
      <c r="C104" s="71">
        <f>'[1]ФРУКТЫ, ОВОЩИ'!$E$138</f>
        <v>60</v>
      </c>
      <c r="D104" s="109">
        <f>'[1]ФРУКТЫ, ОВОЩИ'!$A$156</f>
        <v>0.9</v>
      </c>
      <c r="E104" s="109">
        <f>'[1]ФРУКТЫ, ОВОЩИ'!$C$156</f>
        <v>4.4000000000000004</v>
      </c>
      <c r="F104" s="109">
        <f>'[1]ФРУКТЫ, ОВОЩИ'!$E$156</f>
        <v>5.7</v>
      </c>
      <c r="G104" s="109">
        <f>'[1]ФРУКТЫ, ОВОЩИ'!$G$156</f>
        <v>67.2</v>
      </c>
      <c r="H104" s="109">
        <v>0.01</v>
      </c>
      <c r="I104" s="109">
        <v>0</v>
      </c>
      <c r="J104" s="109">
        <v>185.6</v>
      </c>
      <c r="K104" s="109">
        <v>1.5</v>
      </c>
      <c r="L104" s="109">
        <v>26.1</v>
      </c>
      <c r="M104" s="109">
        <v>16.899999999999999</v>
      </c>
      <c r="N104" s="109">
        <v>8</v>
      </c>
      <c r="O104" s="109">
        <v>0.33</v>
      </c>
      <c r="P104" s="109">
        <v>35</v>
      </c>
      <c r="Q104" s="109">
        <v>0</v>
      </c>
      <c r="R104" s="109">
        <v>0</v>
      </c>
      <c r="S104" s="109">
        <v>0</v>
      </c>
      <c r="T104" s="109">
        <f>'[1]ФРУКТЫ, ОВОЩИ'!$I$156</f>
        <v>9.1999999999999993</v>
      </c>
      <c r="U104" s="70" t="s">
        <v>192</v>
      </c>
      <c r="V104" s="116" t="str">
        <f>'[1]ФРУКТЫ, ОВОЩИ'!$P$135</f>
        <v>Салат из белокочанной капусты с морковью</v>
      </c>
      <c r="W104" s="71">
        <f>'[1]ФРУКТЫ, ОВОЩИ'!$P$138</f>
        <v>100</v>
      </c>
      <c r="X104" s="109">
        <f>'[1]ФРУКТЫ, ОВОЩИ'!$L$156</f>
        <v>1.5</v>
      </c>
      <c r="Y104" s="109">
        <f>'[1]ФРУКТЫ, ОВОЩИ'!$N$156</f>
        <v>7.3333333333333339</v>
      </c>
      <c r="Z104" s="109">
        <f>'[1]ФРУКТЫ, ОВОЩИ'!$P$156</f>
        <v>9.5</v>
      </c>
      <c r="AA104" s="109">
        <f>'[1]ФРУКТЫ, ОВОЩИ'!$R$156</f>
        <v>112</v>
      </c>
      <c r="AB104" s="109">
        <f>H104*100/60</f>
        <v>1.6666666666666666E-2</v>
      </c>
      <c r="AC104" s="109">
        <f t="shared" ref="AC104:AM104" si="178">I104*100/60</f>
        <v>0</v>
      </c>
      <c r="AD104" s="109">
        <f t="shared" si="178"/>
        <v>309.33333333333331</v>
      </c>
      <c r="AE104" s="109">
        <f t="shared" si="178"/>
        <v>2.5</v>
      </c>
      <c r="AF104" s="109">
        <f t="shared" si="178"/>
        <v>43.5</v>
      </c>
      <c r="AG104" s="109">
        <f t="shared" si="178"/>
        <v>28.166666666666664</v>
      </c>
      <c r="AH104" s="109">
        <f t="shared" si="178"/>
        <v>13.333333333333334</v>
      </c>
      <c r="AI104" s="109">
        <f t="shared" si="178"/>
        <v>0.55000000000000004</v>
      </c>
      <c r="AJ104" s="109">
        <f t="shared" si="178"/>
        <v>58.333333333333336</v>
      </c>
      <c r="AK104" s="109">
        <f t="shared" si="178"/>
        <v>0</v>
      </c>
      <c r="AL104" s="109">
        <f t="shared" si="178"/>
        <v>0</v>
      </c>
      <c r="AM104" s="109">
        <f t="shared" si="178"/>
        <v>0</v>
      </c>
      <c r="AN104" s="109">
        <f>'[1]ФРУКТЫ, ОВОЩИ'!$T$156</f>
        <v>15.333333333333332</v>
      </c>
      <c r="AO104" s="70" t="s">
        <v>192</v>
      </c>
      <c r="AP104" s="116" t="str">
        <f>'[1]ФРУКТЫ, ОВОЩИ'!$P$135</f>
        <v>Салат из белокочанной капусты с морковью</v>
      </c>
      <c r="AQ104" s="71">
        <f>'[1]ФРУКТЫ, ОВОЩИ'!$P$138</f>
        <v>100</v>
      </c>
      <c r="AR104" s="109">
        <f>'[1]ФРУКТЫ, ОВОЩИ'!$L$156</f>
        <v>1.5</v>
      </c>
      <c r="AS104" s="109">
        <f>'[1]ФРУКТЫ, ОВОЩИ'!$N$156</f>
        <v>7.3333333333333339</v>
      </c>
      <c r="AT104" s="109">
        <f>'[1]ФРУКТЫ, ОВОЩИ'!$P$156</f>
        <v>9.5</v>
      </c>
      <c r="AU104" s="109">
        <f>'[1]ФРУКТЫ, ОВОЩИ'!$R$156</f>
        <v>112</v>
      </c>
      <c r="AV104" s="109">
        <v>1.6666666666666666E-2</v>
      </c>
      <c r="AW104" s="109">
        <v>0</v>
      </c>
      <c r="AX104" s="109">
        <v>309.33333333333331</v>
      </c>
      <c r="AY104" s="109">
        <v>2.5</v>
      </c>
      <c r="AZ104" s="109">
        <v>43.5</v>
      </c>
      <c r="BA104" s="109">
        <v>28.166666666666664</v>
      </c>
      <c r="BB104" s="109">
        <v>13.333333333333334</v>
      </c>
      <c r="BC104" s="109">
        <v>0.55000000000000004</v>
      </c>
      <c r="BD104" s="109">
        <v>58.333333333333336</v>
      </c>
      <c r="BE104" s="109">
        <v>0</v>
      </c>
      <c r="BF104" s="109">
        <v>0</v>
      </c>
      <c r="BG104" s="109">
        <v>0</v>
      </c>
      <c r="BH104" s="109">
        <f>'[1]ФРУКТЫ, ОВОЩИ'!$T$156</f>
        <v>15.333333333333332</v>
      </c>
    </row>
    <row r="105" spans="1:60" s="8" customFormat="1" ht="15.75" customHeight="1" x14ac:dyDescent="0.25">
      <c r="A105" s="70" t="s">
        <v>46</v>
      </c>
      <c r="B105" s="66" t="str">
        <f>[1]СУПЫ!$E$262</f>
        <v>Суп картофельный с бобовыми (горох)</v>
      </c>
      <c r="C105" s="71">
        <f>[1]СУПЫ!$E$265</f>
        <v>200</v>
      </c>
      <c r="D105" s="112">
        <f>[1]СУПЫ!$A$283</f>
        <v>4.5999999999999996</v>
      </c>
      <c r="E105" s="112">
        <f>[1]СУПЫ!$C$283</f>
        <v>3.3</v>
      </c>
      <c r="F105" s="112">
        <f>[1]СУПЫ!$E$283</f>
        <v>12.6</v>
      </c>
      <c r="G105" s="112">
        <f>[1]СУПЫ!$G$283</f>
        <v>98.9</v>
      </c>
      <c r="H105" s="112">
        <v>0</v>
      </c>
      <c r="I105" s="112">
        <v>0</v>
      </c>
      <c r="J105" s="112">
        <v>33.6</v>
      </c>
      <c r="K105" s="112">
        <v>1.8</v>
      </c>
      <c r="L105" s="112">
        <v>49.25</v>
      </c>
      <c r="M105" s="112">
        <v>104</v>
      </c>
      <c r="N105" s="112">
        <v>11</v>
      </c>
      <c r="O105" s="112">
        <v>0.5</v>
      </c>
      <c r="P105" s="112">
        <v>53</v>
      </c>
      <c r="Q105" s="112">
        <v>0</v>
      </c>
      <c r="R105" s="112">
        <v>0</v>
      </c>
      <c r="S105" s="112">
        <v>0</v>
      </c>
      <c r="T105" s="112">
        <f>[1]СУПЫ!$I$283</f>
        <v>2.5</v>
      </c>
      <c r="U105" s="70" t="s">
        <v>45</v>
      </c>
      <c r="V105" s="66" t="str">
        <f>[1]СУПЫ!$P$262</f>
        <v>Суп картофельный с бобовыми (горох)</v>
      </c>
      <c r="W105" s="71">
        <f>[1]СУПЫ!$P$265</f>
        <v>250</v>
      </c>
      <c r="X105" s="112">
        <f>[1]СУПЫ!$L$283</f>
        <v>5.75</v>
      </c>
      <c r="Y105" s="112">
        <f>[1]СУПЫ!$N$283</f>
        <v>4.125</v>
      </c>
      <c r="Z105" s="112">
        <f>[1]СУПЫ!$P$283</f>
        <v>15.75</v>
      </c>
      <c r="AA105" s="112">
        <f>[1]СУПЫ!$R$283</f>
        <v>123.625</v>
      </c>
      <c r="AB105" s="112">
        <f>H105*250/200</f>
        <v>0</v>
      </c>
      <c r="AC105" s="112">
        <f t="shared" ref="AC105:AM105" si="179">I105*250/200</f>
        <v>0</v>
      </c>
      <c r="AD105" s="112">
        <f t="shared" si="179"/>
        <v>42</v>
      </c>
      <c r="AE105" s="112">
        <f t="shared" si="179"/>
        <v>2.25</v>
      </c>
      <c r="AF105" s="112">
        <f t="shared" si="179"/>
        <v>61.5625</v>
      </c>
      <c r="AG105" s="112">
        <f t="shared" si="179"/>
        <v>130</v>
      </c>
      <c r="AH105" s="112">
        <f t="shared" si="179"/>
        <v>13.75</v>
      </c>
      <c r="AI105" s="112">
        <f t="shared" si="179"/>
        <v>0.625</v>
      </c>
      <c r="AJ105" s="112">
        <f t="shared" si="179"/>
        <v>66.25</v>
      </c>
      <c r="AK105" s="112">
        <f t="shared" si="179"/>
        <v>0</v>
      </c>
      <c r="AL105" s="112">
        <f t="shared" si="179"/>
        <v>0</v>
      </c>
      <c r="AM105" s="112">
        <f t="shared" si="179"/>
        <v>0</v>
      </c>
      <c r="AN105" s="112">
        <f>[1]СУПЫ!$T$283</f>
        <v>3.125</v>
      </c>
      <c r="AO105" s="70" t="s">
        <v>45</v>
      </c>
      <c r="AP105" s="66" t="str">
        <f>[1]СУПЫ!$P$262</f>
        <v>Суп картофельный с бобовыми (горох)</v>
      </c>
      <c r="AQ105" s="71">
        <f>[1]СУПЫ!$P$265</f>
        <v>250</v>
      </c>
      <c r="AR105" s="112">
        <f>[1]СУПЫ!$L$283</f>
        <v>5.75</v>
      </c>
      <c r="AS105" s="112">
        <f>[1]СУПЫ!$N$283</f>
        <v>4.125</v>
      </c>
      <c r="AT105" s="112">
        <f>[1]СУПЫ!$P$283</f>
        <v>15.75</v>
      </c>
      <c r="AU105" s="112">
        <f>[1]СУПЫ!$R$283</f>
        <v>123.625</v>
      </c>
      <c r="AV105" s="112">
        <v>0</v>
      </c>
      <c r="AW105" s="112">
        <v>0</v>
      </c>
      <c r="AX105" s="112">
        <v>42</v>
      </c>
      <c r="AY105" s="112">
        <v>2.25</v>
      </c>
      <c r="AZ105" s="112">
        <v>61.5625</v>
      </c>
      <c r="BA105" s="112">
        <v>130</v>
      </c>
      <c r="BB105" s="112">
        <v>13.75</v>
      </c>
      <c r="BC105" s="112">
        <v>0.625</v>
      </c>
      <c r="BD105" s="112">
        <v>66.25</v>
      </c>
      <c r="BE105" s="112">
        <v>0</v>
      </c>
      <c r="BF105" s="112">
        <v>0</v>
      </c>
      <c r="BG105" s="112">
        <v>0</v>
      </c>
      <c r="BH105" s="112">
        <f>[1]СУПЫ!$T$283</f>
        <v>3.125</v>
      </c>
    </row>
    <row r="106" spans="1:60" s="8" customFormat="1" ht="15.75" customHeight="1" x14ac:dyDescent="0.25">
      <c r="A106" s="115" t="s">
        <v>193</v>
      </c>
      <c r="B106" s="117" t="str">
        <f>'[1]МЯСО, РЫБА'!$E$585</f>
        <v>Рыба, тушенная в томате с овощами</v>
      </c>
      <c r="C106" s="99" t="s">
        <v>194</v>
      </c>
      <c r="D106" s="112">
        <f>'[1]МЯСО, РЫБА'!$A$604</f>
        <v>9.6999999999999993</v>
      </c>
      <c r="E106" s="112">
        <f>'[1]МЯСО, РЫБА'!$C$604</f>
        <v>6.8</v>
      </c>
      <c r="F106" s="112">
        <f>'[1]МЯСО, РЫБА'!$E$604</f>
        <v>4.2</v>
      </c>
      <c r="G106" s="112">
        <f>'[1]МЯСО, РЫБА'!$G$604</f>
        <v>119.7</v>
      </c>
      <c r="H106" s="112">
        <v>0</v>
      </c>
      <c r="I106" s="112">
        <v>0</v>
      </c>
      <c r="J106" s="112">
        <v>45.8</v>
      </c>
      <c r="K106" s="112">
        <v>2.6</v>
      </c>
      <c r="L106" s="112">
        <v>40.799999999999997</v>
      </c>
      <c r="M106" s="112">
        <v>96</v>
      </c>
      <c r="N106" s="112">
        <v>9.69</v>
      </c>
      <c r="O106" s="112">
        <v>0.78</v>
      </c>
      <c r="P106" s="112">
        <v>54</v>
      </c>
      <c r="Q106" s="112">
        <v>0.1</v>
      </c>
      <c r="R106" s="112">
        <v>0</v>
      </c>
      <c r="S106" s="112">
        <v>1.2</v>
      </c>
      <c r="T106" s="112">
        <f>'[1]МЯСО, РЫБА'!$I$604</f>
        <v>2</v>
      </c>
      <c r="U106" s="115" t="s">
        <v>195</v>
      </c>
      <c r="V106" s="117" t="str">
        <f>'[1]МЯСО, РЫБА'!$P$585</f>
        <v>Рыба, тушенная в томате с овощами</v>
      </c>
      <c r="W106" s="99" t="s">
        <v>196</v>
      </c>
      <c r="X106" s="112">
        <f>'[1]МЯСО, РЫБА'!$L$604</f>
        <v>11.64</v>
      </c>
      <c r="Y106" s="112">
        <f>'[1]МЯСО, РЫБА'!$N$604</f>
        <v>8.16</v>
      </c>
      <c r="Z106" s="112">
        <f>'[1]МЯСО, РЫБА'!$P$604</f>
        <v>5.04</v>
      </c>
      <c r="AA106" s="112">
        <f>'[1]МЯСО, РЫБА'!$R$604</f>
        <v>143.63999999999999</v>
      </c>
      <c r="AB106" s="112">
        <f>H106*120/100</f>
        <v>0</v>
      </c>
      <c r="AC106" s="112">
        <f t="shared" ref="AC106:AM106" si="180">I106*120/100</f>
        <v>0</v>
      </c>
      <c r="AD106" s="112">
        <f t="shared" si="180"/>
        <v>54.96</v>
      </c>
      <c r="AE106" s="112">
        <f t="shared" si="180"/>
        <v>3.12</v>
      </c>
      <c r="AF106" s="112">
        <f t="shared" si="180"/>
        <v>48.96</v>
      </c>
      <c r="AG106" s="112">
        <f t="shared" si="180"/>
        <v>115.2</v>
      </c>
      <c r="AH106" s="112">
        <f t="shared" si="180"/>
        <v>11.628</v>
      </c>
      <c r="AI106" s="112">
        <f t="shared" si="180"/>
        <v>0.93600000000000005</v>
      </c>
      <c r="AJ106" s="112">
        <f t="shared" si="180"/>
        <v>64.8</v>
      </c>
      <c r="AK106" s="112">
        <f t="shared" si="180"/>
        <v>0.12</v>
      </c>
      <c r="AL106" s="112">
        <f t="shared" si="180"/>
        <v>0</v>
      </c>
      <c r="AM106" s="112">
        <f t="shared" si="180"/>
        <v>1.44</v>
      </c>
      <c r="AN106" s="112">
        <f>'[1]МЯСО, РЫБА'!$T$604</f>
        <v>2.4</v>
      </c>
      <c r="AO106" s="115" t="s">
        <v>195</v>
      </c>
      <c r="AP106" s="117" t="str">
        <f>'[1]МЯСО, РЫБА'!$P$585</f>
        <v>Рыба, тушенная в томате с овощами</v>
      </c>
      <c r="AQ106" s="99" t="s">
        <v>196</v>
      </c>
      <c r="AR106" s="112">
        <f>'[1]МЯСО, РЫБА'!$L$604</f>
        <v>11.64</v>
      </c>
      <c r="AS106" s="112">
        <f>'[1]МЯСО, РЫБА'!$N$604</f>
        <v>8.16</v>
      </c>
      <c r="AT106" s="112">
        <f>'[1]МЯСО, РЫБА'!$P$604</f>
        <v>5.04</v>
      </c>
      <c r="AU106" s="112">
        <f>'[1]МЯСО, РЫБА'!$R$604</f>
        <v>143.63999999999999</v>
      </c>
      <c r="AV106" s="112">
        <v>0</v>
      </c>
      <c r="AW106" s="112">
        <v>0</v>
      </c>
      <c r="AX106" s="112">
        <v>54.96</v>
      </c>
      <c r="AY106" s="112">
        <v>3.12</v>
      </c>
      <c r="AZ106" s="112">
        <v>48.96</v>
      </c>
      <c r="BA106" s="112">
        <v>115.2</v>
      </c>
      <c r="BB106" s="112">
        <v>11.628</v>
      </c>
      <c r="BC106" s="112">
        <v>0.93600000000000005</v>
      </c>
      <c r="BD106" s="112">
        <v>64.8</v>
      </c>
      <c r="BE106" s="112">
        <v>0.12</v>
      </c>
      <c r="BF106" s="112">
        <v>0</v>
      </c>
      <c r="BG106" s="112">
        <v>0</v>
      </c>
      <c r="BH106" s="112">
        <f>'[1]МЯСО, РЫБА'!$T$604</f>
        <v>2.4</v>
      </c>
    </row>
    <row r="107" spans="1:60" s="8" customFormat="1" ht="15.75" customHeight="1" x14ac:dyDescent="0.25">
      <c r="A107" s="73" t="s">
        <v>48</v>
      </c>
      <c r="B107" s="118" t="str">
        <f>[1]ГАРНИРЫ!$E$269</f>
        <v>Картофель отварной</v>
      </c>
      <c r="C107" s="99">
        <f>[1]ГАРНИРЫ!$E$272</f>
        <v>150</v>
      </c>
      <c r="D107" s="112">
        <f>[1]ГАРНИРЫ!$A$289</f>
        <v>2.8</v>
      </c>
      <c r="E107" s="112">
        <f>[1]ГАРНИРЫ!$C$289</f>
        <v>4.8</v>
      </c>
      <c r="F107" s="112">
        <f>[1]ГАРНИРЫ!$E$289</f>
        <v>24.6</v>
      </c>
      <c r="G107" s="112">
        <f>[1]ГАРНИРЫ!$G$289</f>
        <v>137.19999999999999</v>
      </c>
      <c r="H107" s="112">
        <v>0</v>
      </c>
      <c r="I107" s="112">
        <v>0</v>
      </c>
      <c r="J107" s="112">
        <v>2</v>
      </c>
      <c r="K107" s="112">
        <v>1</v>
      </c>
      <c r="L107" s="112">
        <v>13.66</v>
      </c>
      <c r="M107" s="112">
        <v>55.79</v>
      </c>
      <c r="N107" s="112">
        <v>10.3</v>
      </c>
      <c r="O107" s="112">
        <v>0.82</v>
      </c>
      <c r="P107" s="112">
        <v>16</v>
      </c>
      <c r="Q107" s="112">
        <v>0</v>
      </c>
      <c r="R107" s="112">
        <v>0</v>
      </c>
      <c r="S107" s="112">
        <v>0</v>
      </c>
      <c r="T107" s="112">
        <f>[1]ГАРНИРЫ!$I$289</f>
        <v>15.3</v>
      </c>
      <c r="U107" s="73" t="s">
        <v>88</v>
      </c>
      <c r="V107" s="118" t="str">
        <f>[1]ГАРНИРЫ!$P$269</f>
        <v>Картофель отварной</v>
      </c>
      <c r="W107" s="99">
        <f>[1]ГАРНИРЫ!$P$272</f>
        <v>180</v>
      </c>
      <c r="X107" s="112">
        <f>[1]ГАРНИРЫ!$L$289</f>
        <v>3.3599999999999994</v>
      </c>
      <c r="Y107" s="112">
        <f>[1]ГАРНИРЫ!$N$289</f>
        <v>5.76</v>
      </c>
      <c r="Z107" s="112">
        <f>[1]ГАРНИРЫ!$P$289</f>
        <v>29.52</v>
      </c>
      <c r="AA107" s="112">
        <f>[1]ГАРНИРЫ!$R$289</f>
        <v>164.64</v>
      </c>
      <c r="AB107" s="112">
        <f>H107*180/150</f>
        <v>0</v>
      </c>
      <c r="AC107" s="112">
        <f t="shared" ref="AC107:AM107" si="181">I107*180/150</f>
        <v>0</v>
      </c>
      <c r="AD107" s="112">
        <f t="shared" si="181"/>
        <v>2.4</v>
      </c>
      <c r="AE107" s="112">
        <f t="shared" si="181"/>
        <v>1.2</v>
      </c>
      <c r="AF107" s="112">
        <f t="shared" si="181"/>
        <v>16.391999999999999</v>
      </c>
      <c r="AG107" s="112">
        <f t="shared" si="181"/>
        <v>66.948000000000008</v>
      </c>
      <c r="AH107" s="112">
        <f t="shared" si="181"/>
        <v>12.360000000000001</v>
      </c>
      <c r="AI107" s="112">
        <f t="shared" si="181"/>
        <v>0.98399999999999999</v>
      </c>
      <c r="AJ107" s="112">
        <f t="shared" si="181"/>
        <v>19.2</v>
      </c>
      <c r="AK107" s="112">
        <f t="shared" si="181"/>
        <v>0</v>
      </c>
      <c r="AL107" s="112">
        <f t="shared" si="181"/>
        <v>0</v>
      </c>
      <c r="AM107" s="112">
        <f t="shared" si="181"/>
        <v>0</v>
      </c>
      <c r="AN107" s="112">
        <f>[1]ГАРНИРЫ!$T$289</f>
        <v>18.36</v>
      </c>
      <c r="AO107" s="73" t="s">
        <v>88</v>
      </c>
      <c r="AP107" s="118" t="str">
        <f>[1]ГАРНИРЫ!$P$269</f>
        <v>Картофель отварной</v>
      </c>
      <c r="AQ107" s="99">
        <f>[1]ГАРНИРЫ!$P$272</f>
        <v>180</v>
      </c>
      <c r="AR107" s="112">
        <f>[1]ГАРНИРЫ!$L$289</f>
        <v>3.3599999999999994</v>
      </c>
      <c r="AS107" s="112">
        <f>[1]ГАРНИРЫ!$N$289</f>
        <v>5.76</v>
      </c>
      <c r="AT107" s="112">
        <f>[1]ГАРНИРЫ!$P$289</f>
        <v>29.52</v>
      </c>
      <c r="AU107" s="112">
        <f>[1]ГАРНИРЫ!$R$289</f>
        <v>164.64</v>
      </c>
      <c r="AV107" s="112">
        <v>0</v>
      </c>
      <c r="AW107" s="112">
        <v>0</v>
      </c>
      <c r="AX107" s="112">
        <v>2.4</v>
      </c>
      <c r="AY107" s="112">
        <v>1.2</v>
      </c>
      <c r="AZ107" s="112">
        <v>16.391999999999999</v>
      </c>
      <c r="BA107" s="112">
        <v>66.948000000000008</v>
      </c>
      <c r="BB107" s="112">
        <v>12.360000000000001</v>
      </c>
      <c r="BC107" s="112">
        <v>0.98399999999999999</v>
      </c>
      <c r="BD107" s="112">
        <v>19.2</v>
      </c>
      <c r="BE107" s="112">
        <v>0</v>
      </c>
      <c r="BF107" s="112">
        <v>0</v>
      </c>
      <c r="BG107" s="112">
        <v>0</v>
      </c>
      <c r="BH107" s="112">
        <f>[1]ГАРНИРЫ!$T$289</f>
        <v>18.36</v>
      </c>
    </row>
    <row r="108" spans="1:60" s="8" customFormat="1" ht="15.75" customHeight="1" x14ac:dyDescent="0.25">
      <c r="A108" s="70" t="s">
        <v>31</v>
      </c>
      <c r="B108" s="65" t="str">
        <f>[1]НАПИТКИ!$P$308</f>
        <v>Компот из смеси сухофруктов</v>
      </c>
      <c r="C108" s="71">
        <f>[1]НАПИТКИ!$P$311</f>
        <v>200</v>
      </c>
      <c r="D108" s="109">
        <f>[1]НАПИТКИ!$L$331</f>
        <v>0.48000000000000004</v>
      </c>
      <c r="E108" s="109">
        <f>[1]НАПИТКИ!$N$331</f>
        <v>0</v>
      </c>
      <c r="F108" s="109">
        <f>[1]НАПИТКИ!$P$331</f>
        <v>27.333333333333332</v>
      </c>
      <c r="G108" s="109">
        <f>[1]НАПИТКИ!$R$331</f>
        <v>111.73333333333333</v>
      </c>
      <c r="H108" s="109">
        <v>0.02</v>
      </c>
      <c r="I108" s="109">
        <v>0</v>
      </c>
      <c r="J108" s="109">
        <v>0</v>
      </c>
      <c r="K108" s="109">
        <v>0</v>
      </c>
      <c r="L108" s="109">
        <v>65</v>
      </c>
      <c r="M108" s="109">
        <v>23.44</v>
      </c>
      <c r="N108" s="109">
        <v>17.46</v>
      </c>
      <c r="O108" s="109">
        <v>0.69</v>
      </c>
      <c r="P108" s="109">
        <v>38</v>
      </c>
      <c r="Q108" s="109">
        <v>0</v>
      </c>
      <c r="R108" s="109">
        <v>0</v>
      </c>
      <c r="S108" s="109">
        <v>0</v>
      </c>
      <c r="T108" s="109">
        <f>[1]НАПИТКИ!$T$331</f>
        <v>0.14666666666666667</v>
      </c>
      <c r="U108" s="70" t="s">
        <v>31</v>
      </c>
      <c r="V108" s="65" t="str">
        <f>[1]НАПИТКИ!$P$308</f>
        <v>Компот из смеси сухофруктов</v>
      </c>
      <c r="W108" s="71">
        <f>[1]НАПИТКИ!$P$311</f>
        <v>200</v>
      </c>
      <c r="X108" s="109">
        <f>[1]НАПИТКИ!$L$331</f>
        <v>0.48000000000000004</v>
      </c>
      <c r="Y108" s="109">
        <f>[1]НАПИТКИ!$N$331</f>
        <v>0</v>
      </c>
      <c r="Z108" s="109">
        <f>[1]НАПИТКИ!$P$331</f>
        <v>27.333333333333332</v>
      </c>
      <c r="AA108" s="109">
        <f>[1]НАПИТКИ!$R$331</f>
        <v>111.73333333333333</v>
      </c>
      <c r="AB108" s="109">
        <f>H108</f>
        <v>0.02</v>
      </c>
      <c r="AC108" s="109">
        <f t="shared" ref="AC108:AM108" si="182">I108</f>
        <v>0</v>
      </c>
      <c r="AD108" s="109">
        <f t="shared" si="182"/>
        <v>0</v>
      </c>
      <c r="AE108" s="109">
        <f t="shared" si="182"/>
        <v>0</v>
      </c>
      <c r="AF108" s="109">
        <f t="shared" si="182"/>
        <v>65</v>
      </c>
      <c r="AG108" s="109">
        <f t="shared" si="182"/>
        <v>23.44</v>
      </c>
      <c r="AH108" s="109">
        <f t="shared" si="182"/>
        <v>17.46</v>
      </c>
      <c r="AI108" s="109">
        <f t="shared" si="182"/>
        <v>0.69</v>
      </c>
      <c r="AJ108" s="109">
        <f t="shared" si="182"/>
        <v>38</v>
      </c>
      <c r="AK108" s="109">
        <f t="shared" si="182"/>
        <v>0</v>
      </c>
      <c r="AL108" s="109">
        <f t="shared" si="182"/>
        <v>0</v>
      </c>
      <c r="AM108" s="109">
        <f t="shared" si="182"/>
        <v>0</v>
      </c>
      <c r="AN108" s="109">
        <f>[1]НАПИТКИ!$T$331</f>
        <v>0.14666666666666667</v>
      </c>
      <c r="AO108" s="70" t="s">
        <v>31</v>
      </c>
      <c r="AP108" s="65" t="str">
        <f>[1]НАПИТКИ!$P$308</f>
        <v>Компот из смеси сухофруктов</v>
      </c>
      <c r="AQ108" s="71">
        <f>[1]НАПИТКИ!$P$311</f>
        <v>200</v>
      </c>
      <c r="AR108" s="109">
        <f>[1]НАПИТКИ!$L$331</f>
        <v>0.48000000000000004</v>
      </c>
      <c r="AS108" s="109">
        <f>[1]НАПИТКИ!$N$331</f>
        <v>0</v>
      </c>
      <c r="AT108" s="109">
        <f>[1]НАПИТКИ!$P$331</f>
        <v>27.333333333333332</v>
      </c>
      <c r="AU108" s="109">
        <f>[1]НАПИТКИ!$R$331</f>
        <v>111.73333333333333</v>
      </c>
      <c r="AV108" s="109">
        <v>0.02</v>
      </c>
      <c r="AW108" s="109">
        <v>0</v>
      </c>
      <c r="AX108" s="109">
        <v>0</v>
      </c>
      <c r="AY108" s="109">
        <v>0</v>
      </c>
      <c r="AZ108" s="109">
        <v>65</v>
      </c>
      <c r="BA108" s="109">
        <v>23.44</v>
      </c>
      <c r="BB108" s="109">
        <v>17.46</v>
      </c>
      <c r="BC108" s="109">
        <v>0.69</v>
      </c>
      <c r="BD108" s="109">
        <v>38</v>
      </c>
      <c r="BE108" s="109">
        <v>0</v>
      </c>
      <c r="BF108" s="109">
        <v>0</v>
      </c>
      <c r="BG108" s="109">
        <v>0</v>
      </c>
      <c r="BH108" s="109">
        <f>[1]НАПИТКИ!$T$331</f>
        <v>0.14666666666666667</v>
      </c>
    </row>
    <row r="109" spans="1:60" s="8" customFormat="1" ht="15.6" customHeight="1" x14ac:dyDescent="0.25">
      <c r="A109" s="70" t="s">
        <v>10</v>
      </c>
      <c r="B109" s="65" t="str">
        <f>'[1]ГАСТРОНОМИЯ, ВЫПЕЧКА'!$AA$52</f>
        <v>Хлеб пшеничный</v>
      </c>
      <c r="C109" s="71">
        <f>'[1]ГАСТРОНОМИЯ, ВЫПЕЧКА'!$AA$54</f>
        <v>45</v>
      </c>
      <c r="D109" s="109">
        <f>'[1]ГАСТРОНОМИЯ, ВЫПЕЧКА'!$W$72</f>
        <v>0.38571428571428573</v>
      </c>
      <c r="E109" s="109">
        <f>'[1]ГАСТРОНОМИЯ, ВЫПЕЧКА'!$Y$72</f>
        <v>5.1428571428571428E-2</v>
      </c>
      <c r="F109" s="109">
        <f>'[1]ГАСТРОНОМИЯ, ВЫПЕЧКА'!$AA$72</f>
        <v>21.857142857142858</v>
      </c>
      <c r="G109" s="109">
        <f>'[1]ГАСТРОНОМИЯ, ВЫПЕЧКА'!$AC$72</f>
        <v>93.857142857142861</v>
      </c>
      <c r="H109" s="109">
        <v>0.02</v>
      </c>
      <c r="I109" s="109">
        <v>0.2</v>
      </c>
      <c r="J109" s="109">
        <v>0</v>
      </c>
      <c r="K109" s="109">
        <v>0</v>
      </c>
      <c r="L109" s="109">
        <v>4.5999999999999996</v>
      </c>
      <c r="M109" s="109">
        <v>17.399999999999999</v>
      </c>
      <c r="N109" s="109">
        <v>6.6</v>
      </c>
      <c r="O109" s="109">
        <v>0.22</v>
      </c>
      <c r="P109" s="109">
        <v>9</v>
      </c>
      <c r="Q109" s="109">
        <v>0</v>
      </c>
      <c r="R109" s="109">
        <v>0</v>
      </c>
      <c r="S109" s="109">
        <v>0</v>
      </c>
      <c r="T109" s="109">
        <f>'[1]ГАСТРОНОМИЯ, ВЫПЕЧКА'!$AE$72</f>
        <v>0</v>
      </c>
      <c r="U109" s="70" t="s">
        <v>122</v>
      </c>
      <c r="V109" s="65" t="str">
        <f>'[1]ГАСТРОНОМИЯ, ВЫПЕЧКА'!$AL$52</f>
        <v>Хлеб пшеничный</v>
      </c>
      <c r="W109" s="71">
        <f>'[1]ГАСТРОНОМИЯ, ВЫПЕЧКА'!$AW$54</f>
        <v>55</v>
      </c>
      <c r="X109" s="109">
        <f>'[1]ГАСТРОНОМИЯ, ВЫПЕЧКА'!$AS$72</f>
        <v>0.47142857142857142</v>
      </c>
      <c r="Y109" s="109">
        <f>'[1]ГАСТРОНОМИЯ, ВЫПЕЧКА'!$AU$72</f>
        <v>6.2857142857142861E-2</v>
      </c>
      <c r="Z109" s="109">
        <f>'[1]ГАСТРОНОМИЯ, ВЫПЕЧКА'!$AW$72</f>
        <v>26.714285714285715</v>
      </c>
      <c r="AA109" s="109">
        <f>'[1]ГАСТРОНОМИЯ, ВЫПЕЧКА'!$AY$72</f>
        <v>114.71428571428571</v>
      </c>
      <c r="AB109" s="109">
        <f>H109*55/45</f>
        <v>2.4444444444444446E-2</v>
      </c>
      <c r="AC109" s="109">
        <f t="shared" ref="AC109" si="183">I109*55/45</f>
        <v>0.24444444444444444</v>
      </c>
      <c r="AD109" s="109">
        <f t="shared" ref="AD109" si="184">J109*55/45</f>
        <v>0</v>
      </c>
      <c r="AE109" s="109">
        <f t="shared" ref="AE109" si="185">K109*55/45</f>
        <v>0</v>
      </c>
      <c r="AF109" s="109">
        <f t="shared" ref="AF109" si="186">L109*55/45</f>
        <v>5.6222222222222218</v>
      </c>
      <c r="AG109" s="109">
        <f t="shared" ref="AG109" si="187">M109*55/45</f>
        <v>21.266666666666666</v>
      </c>
      <c r="AH109" s="109">
        <f t="shared" ref="AH109" si="188">N109*55/45</f>
        <v>8.0666666666666664</v>
      </c>
      <c r="AI109" s="109">
        <f t="shared" ref="AI109" si="189">O109*55/45</f>
        <v>0.2688888888888889</v>
      </c>
      <c r="AJ109" s="109">
        <f t="shared" ref="AJ109" si="190">P109*55/45</f>
        <v>11</v>
      </c>
      <c r="AK109" s="109">
        <f t="shared" ref="AK109" si="191">Q109*55/45</f>
        <v>0</v>
      </c>
      <c r="AL109" s="109">
        <f t="shared" ref="AL109" si="192">R109*55/45</f>
        <v>0</v>
      </c>
      <c r="AM109" s="109">
        <f t="shared" ref="AM109" si="193">S109*55/45</f>
        <v>0</v>
      </c>
      <c r="AN109" s="109">
        <f>'[1]ГАСТРОНОМИЯ, ВЫПЕЧКА'!$BA$72</f>
        <v>0</v>
      </c>
      <c r="AO109" s="70" t="s">
        <v>122</v>
      </c>
      <c r="AP109" s="65" t="str">
        <f>'[1]ГАСТРОНОМИЯ, ВЫПЕЧКА'!$AL$52</f>
        <v>Хлеб пшеничный</v>
      </c>
      <c r="AQ109" s="71">
        <f>'[1]ГАСТРОНОМИЯ, ВЫПЕЧКА'!$AW$54</f>
        <v>55</v>
      </c>
      <c r="AR109" s="109">
        <f>'[1]ГАСТРОНОМИЯ, ВЫПЕЧКА'!$AS$72</f>
        <v>0.47142857142857142</v>
      </c>
      <c r="AS109" s="109">
        <f>'[1]ГАСТРОНОМИЯ, ВЫПЕЧКА'!$AU$72</f>
        <v>6.2857142857142861E-2</v>
      </c>
      <c r="AT109" s="109">
        <f>'[1]ГАСТРОНОМИЯ, ВЫПЕЧКА'!$AW$72</f>
        <v>26.714285714285715</v>
      </c>
      <c r="AU109" s="109">
        <f>'[1]ГАСТРОНОМИЯ, ВЫПЕЧКА'!$AY$72</f>
        <v>114.71428571428571</v>
      </c>
      <c r="AV109" s="109">
        <v>2.4444444444444446E-2</v>
      </c>
      <c r="AW109" s="109">
        <v>0.24444444444444444</v>
      </c>
      <c r="AX109" s="109">
        <v>0</v>
      </c>
      <c r="AY109" s="109">
        <v>0</v>
      </c>
      <c r="AZ109" s="109">
        <v>5.6222222222222218</v>
      </c>
      <c r="BA109" s="109">
        <v>21.266666666666666</v>
      </c>
      <c r="BB109" s="109">
        <v>8.0666666666666664</v>
      </c>
      <c r="BC109" s="109">
        <v>0.2688888888888889</v>
      </c>
      <c r="BD109" s="109">
        <v>11</v>
      </c>
      <c r="BE109" s="109">
        <v>0</v>
      </c>
      <c r="BF109" s="109">
        <v>0</v>
      </c>
      <c r="BG109" s="109">
        <v>0</v>
      </c>
      <c r="BH109" s="109">
        <f>'[1]ГАСТРОНОМИЯ, ВЫПЕЧКА'!$BA$72</f>
        <v>0</v>
      </c>
    </row>
    <row r="110" spans="1:60" s="8" customFormat="1" ht="15.6" customHeight="1" x14ac:dyDescent="0.25">
      <c r="A110" s="70" t="s">
        <v>8</v>
      </c>
      <c r="B110" s="65" t="str">
        <f>'[1]ГАСТРОНОМИЯ, ВЫПЕЧКА'!$AA$11</f>
        <v>Хлеб ржано-пшеничный</v>
      </c>
      <c r="C110" s="71">
        <f>'[1]ГАСТРОНОМИЯ, ВЫПЕЧКА'!$AA$13</f>
        <v>30</v>
      </c>
      <c r="D110" s="109">
        <f>'[1]ГАСТРОНОМИЯ, ВЫПЕЧКА'!$W$31</f>
        <v>1.5</v>
      </c>
      <c r="E110" s="109">
        <f>'[1]ГАСТРОНОМИЯ, ВЫПЕЧКА'!$Y$31</f>
        <v>1.05</v>
      </c>
      <c r="F110" s="109">
        <f>'[1]ГАСТРОНОМИЯ, ВЫПЕЧКА'!$AA$31</f>
        <v>10.050000000000001</v>
      </c>
      <c r="G110" s="109">
        <f>'[1]ГАСТРОНОМИЯ, ВЫПЕЧКА'!$AC$31</f>
        <v>52.5</v>
      </c>
      <c r="H110" s="109">
        <v>0.13</v>
      </c>
      <c r="I110" s="109">
        <v>0</v>
      </c>
      <c r="J110" s="109">
        <v>0</v>
      </c>
      <c r="K110" s="109">
        <v>0</v>
      </c>
      <c r="L110" s="109">
        <v>5.75</v>
      </c>
      <c r="M110" s="109">
        <v>26.5</v>
      </c>
      <c r="N110" s="109">
        <v>6.25</v>
      </c>
      <c r="O110" s="109">
        <v>0.78</v>
      </c>
      <c r="P110" s="109">
        <v>7</v>
      </c>
      <c r="Q110" s="109">
        <v>0</v>
      </c>
      <c r="R110" s="109">
        <v>0</v>
      </c>
      <c r="S110" s="109">
        <v>0</v>
      </c>
      <c r="T110" s="109">
        <f>'[1]ГАСТРОНОМИЯ, ВЫПЕЧКА'!$AE$31</f>
        <v>0</v>
      </c>
      <c r="U110" s="70" t="s">
        <v>7</v>
      </c>
      <c r="V110" s="65" t="str">
        <f>'[1]ГАСТРОНОМИЯ, ВЫПЕЧКА'!$AL$11</f>
        <v>Хлеб ржано-пшеничный</v>
      </c>
      <c r="W110" s="71">
        <f>'[1]ГАСТРОНОМИЯ, ВЫПЕЧКА'!$AL$13</f>
        <v>40</v>
      </c>
      <c r="X110" s="109">
        <f>'[1]ГАСТРОНОМИЯ, ВЫПЕЧКА'!$AH$31</f>
        <v>2</v>
      </c>
      <c r="Y110" s="109">
        <f>'[1]ГАСТРОНОМИЯ, ВЫПЕЧКА'!$AJ$31</f>
        <v>1.4</v>
      </c>
      <c r="Z110" s="109">
        <f>'[1]ГАСТРОНОМИЯ, ВЫПЕЧКА'!$AL$31</f>
        <v>13.4</v>
      </c>
      <c r="AA110" s="109">
        <f>'[1]ГАСТРОНОМИЯ, ВЫПЕЧКА'!$AN$31</f>
        <v>70</v>
      </c>
      <c r="AB110" s="109">
        <f>H110*40/30</f>
        <v>0.17333333333333334</v>
      </c>
      <c r="AC110" s="109">
        <f t="shared" ref="AC110" si="194">I110*40/30</f>
        <v>0</v>
      </c>
      <c r="AD110" s="109">
        <f t="shared" ref="AD110" si="195">J110*40/30</f>
        <v>0</v>
      </c>
      <c r="AE110" s="109">
        <f t="shared" ref="AE110" si="196">K110*40/30</f>
        <v>0</v>
      </c>
      <c r="AF110" s="109">
        <f t="shared" ref="AF110" si="197">L110*40/30</f>
        <v>7.666666666666667</v>
      </c>
      <c r="AG110" s="109">
        <f t="shared" ref="AG110" si="198">M110*40/30</f>
        <v>35.333333333333336</v>
      </c>
      <c r="AH110" s="109">
        <f t="shared" ref="AH110" si="199">N110*40/30</f>
        <v>8.3333333333333339</v>
      </c>
      <c r="AI110" s="109">
        <f t="shared" ref="AI110" si="200">O110*40/30</f>
        <v>1.04</v>
      </c>
      <c r="AJ110" s="109">
        <f t="shared" ref="AJ110" si="201">P110*40/30</f>
        <v>9.3333333333333339</v>
      </c>
      <c r="AK110" s="109">
        <f t="shared" ref="AK110" si="202">Q110*40/30</f>
        <v>0</v>
      </c>
      <c r="AL110" s="109">
        <f t="shared" ref="AL110" si="203">R110*40/30</f>
        <v>0</v>
      </c>
      <c r="AM110" s="109">
        <f t="shared" ref="AM110" si="204">S110*40/30</f>
        <v>0</v>
      </c>
      <c r="AN110" s="109">
        <f>'[1]ГАСТРОНОМИЯ, ВЫПЕЧКА'!$AP$31</f>
        <v>0</v>
      </c>
      <c r="AO110" s="70" t="s">
        <v>7</v>
      </c>
      <c r="AP110" s="65" t="str">
        <f>'[1]ГАСТРОНОМИЯ, ВЫПЕЧКА'!$AL$11</f>
        <v>Хлеб ржано-пшеничный</v>
      </c>
      <c r="AQ110" s="71">
        <f>'[1]ГАСТРОНОМИЯ, ВЫПЕЧКА'!$AL$13</f>
        <v>40</v>
      </c>
      <c r="AR110" s="109">
        <f>'[1]ГАСТРОНОМИЯ, ВЫПЕЧКА'!$AH$31</f>
        <v>2</v>
      </c>
      <c r="AS110" s="109">
        <f>'[1]ГАСТРОНОМИЯ, ВЫПЕЧКА'!$AJ$31</f>
        <v>1.4</v>
      </c>
      <c r="AT110" s="109">
        <f>'[1]ГАСТРОНОМИЯ, ВЫПЕЧКА'!$AL$31</f>
        <v>13.4</v>
      </c>
      <c r="AU110" s="109">
        <f>'[1]ГАСТРОНОМИЯ, ВЫПЕЧКА'!$AN$31</f>
        <v>70</v>
      </c>
      <c r="AV110" s="109">
        <v>0.17333333333333334</v>
      </c>
      <c r="AW110" s="109">
        <v>0</v>
      </c>
      <c r="AX110" s="109">
        <v>0</v>
      </c>
      <c r="AY110" s="109">
        <v>0</v>
      </c>
      <c r="AZ110" s="109">
        <v>7.666666666666667</v>
      </c>
      <c r="BA110" s="109">
        <v>35.333333333333336</v>
      </c>
      <c r="BB110" s="109">
        <v>8.3333333333333339</v>
      </c>
      <c r="BC110" s="109">
        <v>1.04</v>
      </c>
      <c r="BD110" s="109">
        <v>9.3333333333333339</v>
      </c>
      <c r="BE110" s="109">
        <v>0</v>
      </c>
      <c r="BF110" s="109">
        <v>0</v>
      </c>
      <c r="BG110" s="109">
        <v>0</v>
      </c>
      <c r="BH110" s="109">
        <f>'[1]ГАСТРОНОМИЯ, ВЫПЕЧКА'!$AP$31</f>
        <v>0</v>
      </c>
    </row>
    <row r="111" spans="1:60" s="8" customFormat="1" ht="15.75" hidden="1" customHeight="1" x14ac:dyDescent="0.25">
      <c r="A111" s="70"/>
      <c r="B111" s="10"/>
      <c r="C111" s="71"/>
      <c r="D111" s="109"/>
      <c r="E111" s="109"/>
      <c r="F111" s="109"/>
      <c r="G111" s="109"/>
      <c r="H111" s="109"/>
      <c r="I111" s="109"/>
      <c r="J111" s="109"/>
      <c r="K111" s="109"/>
      <c r="L111" s="109"/>
      <c r="M111" s="109"/>
      <c r="N111" s="109"/>
      <c r="O111" s="109"/>
      <c r="P111" s="109"/>
      <c r="Q111" s="109"/>
      <c r="R111" s="109"/>
      <c r="S111" s="109"/>
      <c r="T111" s="109"/>
      <c r="U111" s="70"/>
      <c r="V111" s="10"/>
      <c r="W111" s="71"/>
      <c r="X111" s="109"/>
      <c r="Y111" s="109"/>
      <c r="Z111" s="109"/>
      <c r="AA111" s="109"/>
      <c r="AB111" s="109"/>
      <c r="AC111" s="109"/>
      <c r="AD111" s="109"/>
      <c r="AE111" s="109"/>
      <c r="AF111" s="109"/>
      <c r="AG111" s="109"/>
      <c r="AH111" s="109"/>
      <c r="AI111" s="109"/>
      <c r="AJ111" s="109"/>
      <c r="AK111" s="109"/>
      <c r="AL111" s="109"/>
      <c r="AM111" s="109"/>
      <c r="AN111" s="109"/>
      <c r="AO111" s="70"/>
      <c r="AP111" s="10"/>
      <c r="AQ111" s="71"/>
      <c r="AR111" s="109"/>
      <c r="AS111" s="109"/>
      <c r="AT111" s="109"/>
      <c r="AU111" s="109"/>
      <c r="AV111" s="109"/>
      <c r="AW111" s="109"/>
      <c r="AX111" s="109"/>
      <c r="AY111" s="109"/>
      <c r="AZ111" s="109"/>
      <c r="BA111" s="109"/>
      <c r="BB111" s="109"/>
      <c r="BC111" s="109"/>
      <c r="BD111" s="109"/>
      <c r="BE111" s="109"/>
      <c r="BF111" s="109"/>
      <c r="BG111" s="109"/>
      <c r="BH111" s="109"/>
    </row>
    <row r="112" spans="1:60" s="8" customFormat="1" ht="15.75" customHeight="1" x14ac:dyDescent="0.25">
      <c r="A112" s="72"/>
      <c r="B112" s="13" t="s">
        <v>6</v>
      </c>
      <c r="C112" s="100">
        <f>SUM(C104:C108)+100</f>
        <v>710</v>
      </c>
      <c r="D112" s="111">
        <f>SUM(D104:D110)</f>
        <v>20.365714285714287</v>
      </c>
      <c r="E112" s="111">
        <f>SUM(E104:E110)</f>
        <v>20.401428571428571</v>
      </c>
      <c r="F112" s="111">
        <f>SUM(F104:F110)</f>
        <v>106.3404761904762</v>
      </c>
      <c r="G112" s="111">
        <f>SUM(G104:G110)</f>
        <v>681.09047619047624</v>
      </c>
      <c r="H112" s="111">
        <f t="shared" ref="H112:S112" si="205">SUM(H104:H110)</f>
        <v>0.18</v>
      </c>
      <c r="I112" s="111">
        <f t="shared" si="205"/>
        <v>0.2</v>
      </c>
      <c r="J112" s="111">
        <f t="shared" si="205"/>
        <v>267</v>
      </c>
      <c r="K112" s="111">
        <f t="shared" si="205"/>
        <v>6.9</v>
      </c>
      <c r="L112" s="111">
        <f t="shared" si="205"/>
        <v>205.16</v>
      </c>
      <c r="M112" s="111">
        <f t="shared" si="205"/>
        <v>340.03</v>
      </c>
      <c r="N112" s="111">
        <f t="shared" si="205"/>
        <v>69.3</v>
      </c>
      <c r="O112" s="111">
        <f t="shared" si="205"/>
        <v>4.12</v>
      </c>
      <c r="P112" s="111">
        <f t="shared" si="205"/>
        <v>212</v>
      </c>
      <c r="Q112" s="111">
        <f t="shared" si="205"/>
        <v>0.1</v>
      </c>
      <c r="R112" s="111">
        <f t="shared" si="205"/>
        <v>0</v>
      </c>
      <c r="S112" s="111">
        <f t="shared" si="205"/>
        <v>1.2</v>
      </c>
      <c r="T112" s="111">
        <f>SUM(T104:T110)</f>
        <v>29.146666666666668</v>
      </c>
      <c r="U112" s="72"/>
      <c r="V112" s="13" t="s">
        <v>6</v>
      </c>
      <c r="W112" s="100">
        <f>SUM(W104:W108)+120</f>
        <v>850</v>
      </c>
      <c r="X112" s="111">
        <f>SUM(X104:X110)</f>
        <v>25.201428571428572</v>
      </c>
      <c r="Y112" s="111">
        <f>SUM(Y104:Y110)</f>
        <v>26.841190476190473</v>
      </c>
      <c r="Z112" s="111">
        <f>SUM(Z104:Z110)</f>
        <v>127.25761904761904</v>
      </c>
      <c r="AA112" s="111">
        <f>SUM(AA104:AA110)</f>
        <v>840.35261904761899</v>
      </c>
      <c r="AB112" s="111">
        <f t="shared" ref="AB112:AM112" si="206">SUM(AB104:AB110)</f>
        <v>0.23444444444444446</v>
      </c>
      <c r="AC112" s="111">
        <f t="shared" si="206"/>
        <v>0.24444444444444444</v>
      </c>
      <c r="AD112" s="111">
        <f t="shared" si="206"/>
        <v>408.69333333333327</v>
      </c>
      <c r="AE112" s="111">
        <f t="shared" si="206"/>
        <v>9.07</v>
      </c>
      <c r="AF112" s="111">
        <f t="shared" si="206"/>
        <v>248.7033888888889</v>
      </c>
      <c r="AG112" s="111">
        <f t="shared" si="206"/>
        <v>420.35466666666662</v>
      </c>
      <c r="AH112" s="111">
        <f t="shared" si="206"/>
        <v>84.931333333333328</v>
      </c>
      <c r="AI112" s="111">
        <f t="shared" si="206"/>
        <v>5.0938888888888894</v>
      </c>
      <c r="AJ112" s="111">
        <f t="shared" si="206"/>
        <v>266.91666666666663</v>
      </c>
      <c r="AK112" s="111">
        <f t="shared" si="206"/>
        <v>0.12</v>
      </c>
      <c r="AL112" s="111">
        <f t="shared" si="206"/>
        <v>0</v>
      </c>
      <c r="AM112" s="111">
        <f t="shared" si="206"/>
        <v>1.44</v>
      </c>
      <c r="AN112" s="111">
        <f>SUM(AN104:AN110)</f>
        <v>39.365000000000002</v>
      </c>
      <c r="AO112" s="72"/>
      <c r="AP112" s="13" t="s">
        <v>6</v>
      </c>
      <c r="AQ112" s="100">
        <f>SUM(AQ104:AQ108)+120</f>
        <v>850</v>
      </c>
      <c r="AR112" s="111">
        <f>SUM(AR104:AR110)</f>
        <v>25.201428571428572</v>
      </c>
      <c r="AS112" s="111">
        <f>SUM(AS104:AS110)</f>
        <v>26.841190476190473</v>
      </c>
      <c r="AT112" s="111">
        <f>SUM(AT104:AT110)</f>
        <v>127.25761904761904</v>
      </c>
      <c r="AU112" s="111">
        <f>SUM(AU104:AU110)</f>
        <v>840.35261904761899</v>
      </c>
      <c r="AV112" s="111">
        <f t="shared" ref="AV112:BG112" si="207">SUM(AV104:AV110)</f>
        <v>0.23444444444444446</v>
      </c>
      <c r="AW112" s="111">
        <f t="shared" si="207"/>
        <v>0.24444444444444444</v>
      </c>
      <c r="AX112" s="111">
        <f t="shared" si="207"/>
        <v>408.69333333333327</v>
      </c>
      <c r="AY112" s="111">
        <f t="shared" si="207"/>
        <v>9.07</v>
      </c>
      <c r="AZ112" s="111">
        <f t="shared" si="207"/>
        <v>248.7033888888889</v>
      </c>
      <c r="BA112" s="111">
        <f t="shared" si="207"/>
        <v>420.35466666666662</v>
      </c>
      <c r="BB112" s="111">
        <f t="shared" si="207"/>
        <v>84.931333333333328</v>
      </c>
      <c r="BC112" s="111">
        <f t="shared" si="207"/>
        <v>5.0938888888888894</v>
      </c>
      <c r="BD112" s="111">
        <f t="shared" si="207"/>
        <v>266.91666666666663</v>
      </c>
      <c r="BE112" s="111">
        <f t="shared" si="207"/>
        <v>0.12</v>
      </c>
      <c r="BF112" s="111">
        <f t="shared" si="207"/>
        <v>0</v>
      </c>
      <c r="BG112" s="111">
        <f t="shared" si="207"/>
        <v>0</v>
      </c>
      <c r="BH112" s="111">
        <f>SUM(BH104:BH110)</f>
        <v>39.365000000000002</v>
      </c>
    </row>
    <row r="113" spans="1:60" s="8" customFormat="1" ht="15.75" customHeight="1" x14ac:dyDescent="0.25">
      <c r="A113" s="164" t="s">
        <v>105</v>
      </c>
      <c r="B113" s="164"/>
      <c r="C113" s="164"/>
      <c r="D113" s="164"/>
      <c r="E113" s="164"/>
      <c r="F113" s="164"/>
      <c r="G113" s="164"/>
      <c r="H113" s="164"/>
      <c r="I113" s="164"/>
      <c r="J113" s="164"/>
      <c r="K113" s="164"/>
      <c r="L113" s="164"/>
      <c r="M113" s="164"/>
      <c r="N113" s="164"/>
      <c r="O113" s="164"/>
      <c r="P113" s="164"/>
      <c r="Q113" s="164"/>
      <c r="R113" s="164"/>
      <c r="S113" s="164"/>
      <c r="T113" s="164"/>
      <c r="U113" s="164" t="s">
        <v>105</v>
      </c>
      <c r="V113" s="164"/>
      <c r="W113" s="164"/>
      <c r="X113" s="164"/>
      <c r="Y113" s="164"/>
      <c r="Z113" s="164"/>
      <c r="AA113" s="164"/>
      <c r="AB113" s="164"/>
      <c r="AC113" s="164"/>
      <c r="AD113" s="164"/>
      <c r="AE113" s="164"/>
      <c r="AF113" s="164"/>
      <c r="AG113" s="164"/>
      <c r="AH113" s="164"/>
      <c r="AI113" s="164"/>
      <c r="AJ113" s="164"/>
      <c r="AK113" s="164"/>
      <c r="AL113" s="164"/>
      <c r="AM113" s="164"/>
      <c r="AN113" s="164"/>
      <c r="AO113" s="164" t="s">
        <v>105</v>
      </c>
      <c r="AP113" s="164"/>
      <c r="AQ113" s="164"/>
      <c r="AR113" s="164"/>
      <c r="AS113" s="164"/>
      <c r="AT113" s="164"/>
      <c r="AU113" s="164"/>
      <c r="AV113" s="164"/>
      <c r="AW113" s="164"/>
      <c r="AX113" s="164"/>
      <c r="AY113" s="164"/>
      <c r="AZ113" s="164"/>
      <c r="BA113" s="164"/>
      <c r="BB113" s="164"/>
      <c r="BC113" s="164"/>
      <c r="BD113" s="164"/>
      <c r="BE113" s="164"/>
      <c r="BF113" s="164"/>
      <c r="BG113" s="164"/>
      <c r="BH113" s="164"/>
    </row>
    <row r="114" spans="1:60" s="8" customFormat="1" ht="15.75" customHeight="1" x14ac:dyDescent="0.25">
      <c r="A114" s="71" t="s">
        <v>130</v>
      </c>
      <c r="B114" s="121" t="str">
        <f>'[1]ЯЙЦО, ТВОРОГ, КАШИ'!$AL$96</f>
        <v>Запеканка из творога</v>
      </c>
      <c r="C114" s="71">
        <f>'[1]ЯЙЦО, ТВОРОГ, КАШИ'!$AL$99</f>
        <v>100</v>
      </c>
      <c r="D114" s="119">
        <f>'[1]ЯЙЦО, ТВОРОГ, КАШИ'!$AH$117</f>
        <v>8.764705882352942</v>
      </c>
      <c r="E114" s="119">
        <f>'[1]ЯЙЦО, ТВОРОГ, КАШИ'!$AJ$117</f>
        <v>4.0666666666666664</v>
      </c>
      <c r="F114" s="119">
        <f>'[1]ЯЙЦО, ТВОРОГ, КАШИ'!$AL$117</f>
        <v>31.333333333333336</v>
      </c>
      <c r="G114" s="119">
        <f>'[1]ЯЙЦО, ТВОРОГ, КАШИ'!$AN$117</f>
        <v>114.70588235294117</v>
      </c>
      <c r="H114" s="119">
        <v>0.1</v>
      </c>
      <c r="I114" s="119">
        <v>0</v>
      </c>
      <c r="J114" s="119">
        <v>83.8</v>
      </c>
      <c r="K114" s="119">
        <v>0</v>
      </c>
      <c r="L114" s="119">
        <v>170.72</v>
      </c>
      <c r="M114" s="119">
        <v>100</v>
      </c>
      <c r="N114" s="119">
        <v>18</v>
      </c>
      <c r="O114" s="119">
        <v>0.2</v>
      </c>
      <c r="P114" s="119">
        <v>165</v>
      </c>
      <c r="Q114" s="119">
        <v>0</v>
      </c>
      <c r="R114" s="119">
        <v>0</v>
      </c>
      <c r="S114" s="119">
        <v>2.1</v>
      </c>
      <c r="T114" s="119">
        <f>'[1]ЯЙЦО, ТВОРОГ, КАШИ'!$AP$117</f>
        <v>0.2</v>
      </c>
      <c r="U114" s="71" t="s">
        <v>131</v>
      </c>
      <c r="V114" s="121" t="str">
        <f>'[1]ЯЙЦО, ТВОРОГ, КАШИ'!$AA$96</f>
        <v>Запеканка из творога</v>
      </c>
      <c r="W114" s="71">
        <f>'[1]ЯЙЦО, ТВОРОГ, КАШИ'!$AA$99</f>
        <v>120</v>
      </c>
      <c r="X114" s="119">
        <f>'[1]ЯЙЦО, ТВОРОГ, КАШИ'!$W$117</f>
        <v>10.517647058823529</v>
      </c>
      <c r="Y114" s="119">
        <f>'[1]ЯЙЦО, ТВОРОГ, КАШИ'!$Y$117</f>
        <v>4.88</v>
      </c>
      <c r="Z114" s="119">
        <f>'[1]ЯЙЦО, ТВОРОГ, КАШИ'!$AA$117</f>
        <v>37.6</v>
      </c>
      <c r="AA114" s="119">
        <f>'[1]ЯЙЦО, ТВОРОГ, КАШИ'!$AC$117</f>
        <v>137.64705882352942</v>
      </c>
      <c r="AB114" s="119">
        <f>H114*120/100</f>
        <v>0.12</v>
      </c>
      <c r="AC114" s="119">
        <f t="shared" ref="AC114:AM114" si="208">I114*120/100</f>
        <v>0</v>
      </c>
      <c r="AD114" s="119">
        <f t="shared" si="208"/>
        <v>100.56</v>
      </c>
      <c r="AE114" s="119">
        <f t="shared" si="208"/>
        <v>0</v>
      </c>
      <c r="AF114" s="119">
        <f t="shared" si="208"/>
        <v>204.864</v>
      </c>
      <c r="AG114" s="119">
        <f t="shared" si="208"/>
        <v>120</v>
      </c>
      <c r="AH114" s="119">
        <f t="shared" si="208"/>
        <v>21.6</v>
      </c>
      <c r="AI114" s="119">
        <f t="shared" si="208"/>
        <v>0.24</v>
      </c>
      <c r="AJ114" s="119">
        <f t="shared" si="208"/>
        <v>198</v>
      </c>
      <c r="AK114" s="119">
        <f t="shared" si="208"/>
        <v>0</v>
      </c>
      <c r="AL114" s="119">
        <f t="shared" si="208"/>
        <v>0</v>
      </c>
      <c r="AM114" s="119">
        <f t="shared" si="208"/>
        <v>2.52</v>
      </c>
      <c r="AN114" s="119">
        <f>'[1]ЯЙЦО, ТВОРОГ, КАШИ'!$AE$117</f>
        <v>0.24000000000000002</v>
      </c>
      <c r="AO114" s="71" t="s">
        <v>131</v>
      </c>
      <c r="AP114" s="121" t="str">
        <f>'[1]ЯЙЦО, ТВОРОГ, КАШИ'!$AA$96</f>
        <v>Запеканка из творога</v>
      </c>
      <c r="AQ114" s="71">
        <f>'[1]ЯЙЦО, ТВОРОГ, КАШИ'!$AA$99</f>
        <v>120</v>
      </c>
      <c r="AR114" s="119">
        <f>'[1]ЯЙЦО, ТВОРОГ, КАШИ'!$W$117</f>
        <v>10.517647058823529</v>
      </c>
      <c r="AS114" s="119">
        <f>'[1]ЯЙЦО, ТВОРОГ, КАШИ'!$Y$117</f>
        <v>4.88</v>
      </c>
      <c r="AT114" s="119">
        <f>'[1]ЯЙЦО, ТВОРОГ, КАШИ'!$AA$117</f>
        <v>37.6</v>
      </c>
      <c r="AU114" s="119">
        <f>'[1]ЯЙЦО, ТВОРОГ, КАШИ'!$AC$117</f>
        <v>137.64705882352942</v>
      </c>
      <c r="AV114" s="119">
        <v>0.12</v>
      </c>
      <c r="AW114" s="119">
        <v>0</v>
      </c>
      <c r="AX114" s="119">
        <v>100.56</v>
      </c>
      <c r="AY114" s="119">
        <v>0</v>
      </c>
      <c r="AZ114" s="119">
        <v>204.864</v>
      </c>
      <c r="BA114" s="119">
        <v>120</v>
      </c>
      <c r="BB114" s="119">
        <v>21.6</v>
      </c>
      <c r="BC114" s="119">
        <v>0.24</v>
      </c>
      <c r="BD114" s="119">
        <v>198</v>
      </c>
      <c r="BE114" s="119">
        <v>0</v>
      </c>
      <c r="BF114" s="119">
        <v>0</v>
      </c>
      <c r="BG114" s="119">
        <v>2.52</v>
      </c>
      <c r="BH114" s="119">
        <f>'[1]ЯЙЦО, ТВОРОГ, КАШИ'!$AE$117</f>
        <v>0.24000000000000002</v>
      </c>
    </row>
    <row r="115" spans="1:60" s="8" customFormat="1" ht="15.75" customHeight="1" x14ac:dyDescent="0.25">
      <c r="A115" s="70" t="s">
        <v>21</v>
      </c>
      <c r="B115" s="121" t="str">
        <f>[1]СОУСА!$E$55</f>
        <v>Молоко сгущенное</v>
      </c>
      <c r="C115" s="71">
        <f>[1]СОУСА!$E$58</f>
        <v>30</v>
      </c>
      <c r="D115" s="120">
        <f>[1]СОУСА!$A$77</f>
        <v>2.1</v>
      </c>
      <c r="E115" s="120">
        <f>[1]СОУСА!$C$77</f>
        <v>2.5</v>
      </c>
      <c r="F115" s="120">
        <f>[1]СОУСА!$E$77</f>
        <v>16.600000000000001</v>
      </c>
      <c r="G115" s="120">
        <f>[1]СОУСА!$G$77</f>
        <v>96</v>
      </c>
      <c r="H115" s="120">
        <v>0</v>
      </c>
      <c r="I115" s="120">
        <v>0</v>
      </c>
      <c r="J115" s="120">
        <v>0</v>
      </c>
      <c r="K115" s="120">
        <v>0</v>
      </c>
      <c r="L115" s="120">
        <v>8.98</v>
      </c>
      <c r="M115" s="120">
        <v>7.4</v>
      </c>
      <c r="N115" s="120">
        <v>2.9</v>
      </c>
      <c r="O115" s="120">
        <v>0.08</v>
      </c>
      <c r="P115" s="120">
        <v>5</v>
      </c>
      <c r="Q115" s="120">
        <v>0</v>
      </c>
      <c r="R115" s="120">
        <v>0</v>
      </c>
      <c r="S115" s="120">
        <v>0</v>
      </c>
      <c r="T115" s="120">
        <f>[1]СОУСА!$I$77</f>
        <v>0.3</v>
      </c>
      <c r="U115" s="70" t="s">
        <v>21</v>
      </c>
      <c r="V115" s="121" t="str">
        <f>[1]СОУСА!$E$55</f>
        <v>Молоко сгущенное</v>
      </c>
      <c r="W115" s="71">
        <f>[1]СОУСА!$E$58</f>
        <v>30</v>
      </c>
      <c r="X115" s="120">
        <f>[1]СОУСА!$A$77</f>
        <v>2.1</v>
      </c>
      <c r="Y115" s="120">
        <f>[1]СОУСА!$C$77</f>
        <v>2.5</v>
      </c>
      <c r="Z115" s="120">
        <f>[1]СОУСА!$E$77</f>
        <v>16.600000000000001</v>
      </c>
      <c r="AA115" s="120">
        <f>[1]СОУСА!$G$77</f>
        <v>96</v>
      </c>
      <c r="AB115" s="120">
        <f>H115</f>
        <v>0</v>
      </c>
      <c r="AC115" s="120">
        <f t="shared" ref="AC115:AM115" si="209">I115</f>
        <v>0</v>
      </c>
      <c r="AD115" s="120">
        <f t="shared" si="209"/>
        <v>0</v>
      </c>
      <c r="AE115" s="120">
        <f t="shared" si="209"/>
        <v>0</v>
      </c>
      <c r="AF115" s="120">
        <f t="shared" si="209"/>
        <v>8.98</v>
      </c>
      <c r="AG115" s="120">
        <f t="shared" si="209"/>
        <v>7.4</v>
      </c>
      <c r="AH115" s="120">
        <f t="shared" si="209"/>
        <v>2.9</v>
      </c>
      <c r="AI115" s="120">
        <f t="shared" si="209"/>
        <v>0.08</v>
      </c>
      <c r="AJ115" s="120">
        <f t="shared" si="209"/>
        <v>5</v>
      </c>
      <c r="AK115" s="120">
        <f t="shared" si="209"/>
        <v>0</v>
      </c>
      <c r="AL115" s="120">
        <f t="shared" si="209"/>
        <v>0</v>
      </c>
      <c r="AM115" s="120">
        <f t="shared" si="209"/>
        <v>0</v>
      </c>
      <c r="AN115" s="120">
        <f>[1]СОУСА!$I$77</f>
        <v>0.3</v>
      </c>
      <c r="AO115" s="70" t="s">
        <v>21</v>
      </c>
      <c r="AP115" s="121" t="str">
        <f>[1]СОУСА!$E$55</f>
        <v>Молоко сгущенное</v>
      </c>
      <c r="AQ115" s="71">
        <f>[1]СОУСА!$E$58</f>
        <v>30</v>
      </c>
      <c r="AR115" s="120">
        <f>[1]СОУСА!$A$77</f>
        <v>2.1</v>
      </c>
      <c r="AS115" s="120">
        <f>[1]СОУСА!$C$77</f>
        <v>2.5</v>
      </c>
      <c r="AT115" s="120">
        <f>[1]СОУСА!$E$77</f>
        <v>16.600000000000001</v>
      </c>
      <c r="AU115" s="120">
        <f>[1]СОУСА!$G$77</f>
        <v>96</v>
      </c>
      <c r="AV115" s="120">
        <v>0</v>
      </c>
      <c r="AW115" s="120">
        <v>0</v>
      </c>
      <c r="AX115" s="120">
        <v>0</v>
      </c>
      <c r="AY115" s="120">
        <v>0</v>
      </c>
      <c r="AZ115" s="120">
        <v>8.98</v>
      </c>
      <c r="BA115" s="120">
        <v>7.4</v>
      </c>
      <c r="BB115" s="120">
        <v>2.9</v>
      </c>
      <c r="BC115" s="120">
        <v>0.08</v>
      </c>
      <c r="BD115" s="120">
        <v>5</v>
      </c>
      <c r="BE115" s="120">
        <v>0</v>
      </c>
      <c r="BF115" s="120">
        <v>0</v>
      </c>
      <c r="BG115" s="120">
        <v>0</v>
      </c>
      <c r="BH115" s="120">
        <f>[1]СОУСА!$I$77</f>
        <v>0.3</v>
      </c>
    </row>
    <row r="116" spans="1:60" s="8" customFormat="1" ht="15.75" customHeight="1" x14ac:dyDescent="0.25">
      <c r="A116" s="70" t="s">
        <v>73</v>
      </c>
      <c r="B116" s="122" t="str">
        <f>[1]НАПИТКИ!$P$175</f>
        <v>Напиток из шиповника</v>
      </c>
      <c r="C116" s="71">
        <f>[1]НАПИТКИ!$P$178</f>
        <v>200</v>
      </c>
      <c r="D116" s="119">
        <f>[1]НАПИТКИ!$L$198</f>
        <v>0.67999999999999994</v>
      </c>
      <c r="E116" s="119">
        <f>[1]НАПИТКИ!$N$198</f>
        <v>0</v>
      </c>
      <c r="F116" s="119">
        <f>[1]НАПИТКИ!$P$198</f>
        <v>23.066666666666666</v>
      </c>
      <c r="G116" s="119">
        <f>[1]НАПИТКИ!$R$198</f>
        <v>94.933333333333337</v>
      </c>
      <c r="H116" s="110">
        <v>0.02</v>
      </c>
      <c r="I116" s="110">
        <v>0</v>
      </c>
      <c r="J116" s="110">
        <v>3.4</v>
      </c>
      <c r="K116" s="110">
        <v>0</v>
      </c>
      <c r="L116" s="110">
        <v>21.2</v>
      </c>
      <c r="M116" s="110">
        <v>22.6</v>
      </c>
      <c r="N116" s="110">
        <v>14.6</v>
      </c>
      <c r="O116" s="110">
        <v>0.2</v>
      </c>
      <c r="P116" s="119">
        <v>10</v>
      </c>
      <c r="Q116" s="119">
        <v>0</v>
      </c>
      <c r="R116" s="119">
        <v>0</v>
      </c>
      <c r="S116" s="119">
        <v>0</v>
      </c>
      <c r="T116" s="119">
        <f>[1]НАПИТКИ!$T$198</f>
        <v>60</v>
      </c>
      <c r="U116" s="70"/>
      <c r="V116" s="122" t="s">
        <v>151</v>
      </c>
      <c r="W116" s="71">
        <v>200</v>
      </c>
      <c r="X116" s="119">
        <f>[1]НАПИТКИ!$L$241</f>
        <v>2</v>
      </c>
      <c r="Y116" s="119">
        <f>[1]НАПИТКИ!$N$241</f>
        <v>0.16666666666666666</v>
      </c>
      <c r="Z116" s="119">
        <f>[1]НАПИТКИ!$P$241</f>
        <v>3.7777777777777777</v>
      </c>
      <c r="AA116" s="119">
        <f>[1]НАПИТКИ!$R$241</f>
        <v>24.888888888888889</v>
      </c>
      <c r="AB116" s="119">
        <v>0.02</v>
      </c>
      <c r="AC116" s="119">
        <v>0</v>
      </c>
      <c r="AD116" s="119">
        <v>0</v>
      </c>
      <c r="AE116" s="119">
        <v>0</v>
      </c>
      <c r="AF116" s="119">
        <v>14</v>
      </c>
      <c r="AG116" s="119">
        <v>14</v>
      </c>
      <c r="AH116" s="119">
        <v>8</v>
      </c>
      <c r="AI116" s="119">
        <v>0.22</v>
      </c>
      <c r="AJ116" s="119">
        <v>25</v>
      </c>
      <c r="AK116" s="119">
        <v>0</v>
      </c>
      <c r="AL116" s="119">
        <v>0</v>
      </c>
      <c r="AM116" s="119">
        <v>0</v>
      </c>
      <c r="AN116" s="119">
        <f>[1]НАПИТКИ!$T$241</f>
        <v>8</v>
      </c>
      <c r="AO116" s="70"/>
      <c r="AP116" s="122" t="s">
        <v>151</v>
      </c>
      <c r="AQ116" s="71">
        <v>200</v>
      </c>
      <c r="AR116" s="119">
        <f>[1]НАПИТКИ!$L$241</f>
        <v>2</v>
      </c>
      <c r="AS116" s="119">
        <f>[1]НАПИТКИ!$N$241</f>
        <v>0.16666666666666666</v>
      </c>
      <c r="AT116" s="119">
        <f>[1]НАПИТКИ!$P$241</f>
        <v>3.7777777777777777</v>
      </c>
      <c r="AU116" s="119">
        <f>[1]НАПИТКИ!$R$241</f>
        <v>24.888888888888889</v>
      </c>
      <c r="AV116" s="119">
        <v>0.02</v>
      </c>
      <c r="AW116" s="119">
        <v>0</v>
      </c>
      <c r="AX116" s="119">
        <v>0</v>
      </c>
      <c r="AY116" s="119">
        <v>0</v>
      </c>
      <c r="AZ116" s="119">
        <v>14</v>
      </c>
      <c r="BA116" s="119">
        <v>14</v>
      </c>
      <c r="BB116" s="119">
        <v>8</v>
      </c>
      <c r="BC116" s="119">
        <v>0.22</v>
      </c>
      <c r="BD116" s="119">
        <v>25</v>
      </c>
      <c r="BE116" s="119">
        <v>0</v>
      </c>
      <c r="BF116" s="119">
        <v>0</v>
      </c>
      <c r="BG116" s="119">
        <v>0</v>
      </c>
      <c r="BH116" s="119">
        <f>[1]НАПИТКИ!$T$241</f>
        <v>8</v>
      </c>
    </row>
    <row r="117" spans="1:60" s="8" customFormat="1" ht="15.75" customHeight="1" x14ac:dyDescent="0.25">
      <c r="A117" s="70"/>
      <c r="B117" s="10"/>
      <c r="C117" s="71"/>
      <c r="D117" s="119"/>
      <c r="E117" s="119"/>
      <c r="F117" s="119"/>
      <c r="G117" s="119"/>
      <c r="H117" s="119"/>
      <c r="I117" s="119"/>
      <c r="J117" s="119"/>
      <c r="K117" s="119"/>
      <c r="L117" s="119"/>
      <c r="M117" s="119"/>
      <c r="N117" s="119"/>
      <c r="O117" s="119"/>
      <c r="P117" s="119"/>
      <c r="Q117" s="119"/>
      <c r="R117" s="119"/>
      <c r="S117" s="119"/>
      <c r="T117" s="119"/>
      <c r="U117" s="70"/>
      <c r="V117" s="122"/>
      <c r="W117" s="71"/>
      <c r="X117" s="119"/>
      <c r="Y117" s="119"/>
      <c r="Z117" s="119"/>
      <c r="AA117" s="119"/>
      <c r="AB117" s="119"/>
      <c r="AC117" s="119"/>
      <c r="AD117" s="119"/>
      <c r="AE117" s="119"/>
      <c r="AF117" s="119"/>
      <c r="AG117" s="119"/>
      <c r="AH117" s="119"/>
      <c r="AI117" s="119"/>
      <c r="AJ117" s="119"/>
      <c r="AK117" s="119"/>
      <c r="AL117" s="119"/>
      <c r="AM117" s="119"/>
      <c r="AN117" s="119"/>
      <c r="AO117" s="70"/>
      <c r="AP117" s="122"/>
      <c r="AQ117" s="71"/>
      <c r="AR117" s="119"/>
      <c r="AS117" s="119"/>
      <c r="AT117" s="119"/>
      <c r="AU117" s="119"/>
      <c r="AV117" s="119"/>
      <c r="AW117" s="119"/>
      <c r="AX117" s="119"/>
      <c r="AY117" s="119"/>
      <c r="AZ117" s="119"/>
      <c r="BA117" s="119"/>
      <c r="BB117" s="119"/>
      <c r="BC117" s="119"/>
      <c r="BD117" s="119"/>
      <c r="BE117" s="119"/>
      <c r="BF117" s="119"/>
      <c r="BG117" s="119"/>
      <c r="BH117" s="119"/>
    </row>
    <row r="118" spans="1:60" s="8" customFormat="1" ht="16.5" customHeight="1" x14ac:dyDescent="0.25">
      <c r="A118" s="75"/>
      <c r="B118" s="13" t="s">
        <v>6</v>
      </c>
      <c r="C118" s="98">
        <f>SUM(C114:C116)</f>
        <v>330</v>
      </c>
      <c r="D118" s="113">
        <f>SUM(D114:D116)</f>
        <v>11.544705882352941</v>
      </c>
      <c r="E118" s="113">
        <f t="shared" ref="E118:T118" si="210">SUM(E114:E116)</f>
        <v>6.5666666666666664</v>
      </c>
      <c r="F118" s="113">
        <f t="shared" si="210"/>
        <v>71</v>
      </c>
      <c r="G118" s="113">
        <f t="shared" si="210"/>
        <v>305.6392156862745</v>
      </c>
      <c r="H118" s="113">
        <f t="shared" ref="H118:S118" si="211">SUM(H114:H116)</f>
        <v>0.12000000000000001</v>
      </c>
      <c r="I118" s="113">
        <f t="shared" si="211"/>
        <v>0</v>
      </c>
      <c r="J118" s="113">
        <f t="shared" si="211"/>
        <v>87.2</v>
      </c>
      <c r="K118" s="113">
        <f t="shared" si="211"/>
        <v>0</v>
      </c>
      <c r="L118" s="113">
        <f t="shared" si="211"/>
        <v>200.89999999999998</v>
      </c>
      <c r="M118" s="113">
        <f t="shared" si="211"/>
        <v>130</v>
      </c>
      <c r="N118" s="113">
        <f t="shared" si="211"/>
        <v>35.5</v>
      </c>
      <c r="O118" s="113">
        <f t="shared" si="211"/>
        <v>0.48000000000000004</v>
      </c>
      <c r="P118" s="113">
        <f t="shared" si="211"/>
        <v>180</v>
      </c>
      <c r="Q118" s="113">
        <f t="shared" si="211"/>
        <v>0</v>
      </c>
      <c r="R118" s="113">
        <f t="shared" si="211"/>
        <v>0</v>
      </c>
      <c r="S118" s="113">
        <f t="shared" si="211"/>
        <v>2.1</v>
      </c>
      <c r="T118" s="113">
        <f t="shared" si="210"/>
        <v>60.5</v>
      </c>
      <c r="U118" s="75"/>
      <c r="V118" s="13" t="s">
        <v>6</v>
      </c>
      <c r="W118" s="98">
        <f>SUM(W114:W116)</f>
        <v>350</v>
      </c>
      <c r="X118" s="113">
        <f t="shared" ref="X118" si="212">SUM(X114:X116)</f>
        <v>14.617647058823529</v>
      </c>
      <c r="Y118" s="113">
        <f t="shared" ref="Y118" si="213">SUM(Y114:Y116)</f>
        <v>7.5466666666666669</v>
      </c>
      <c r="Z118" s="113">
        <f t="shared" ref="Z118" si="214">SUM(Z114:Z116)</f>
        <v>57.977777777777781</v>
      </c>
      <c r="AA118" s="113">
        <f>SUM(AA114:AA116)</f>
        <v>258.53594771241831</v>
      </c>
      <c r="AB118" s="113">
        <f t="shared" ref="AB118:AM118" si="215">SUM(AB114:AB116)</f>
        <v>0.13999999999999999</v>
      </c>
      <c r="AC118" s="113">
        <f t="shared" si="215"/>
        <v>0</v>
      </c>
      <c r="AD118" s="113">
        <f t="shared" si="215"/>
        <v>100.56</v>
      </c>
      <c r="AE118" s="113">
        <f t="shared" si="215"/>
        <v>0</v>
      </c>
      <c r="AF118" s="113">
        <f t="shared" si="215"/>
        <v>227.84399999999999</v>
      </c>
      <c r="AG118" s="113">
        <f t="shared" si="215"/>
        <v>141.4</v>
      </c>
      <c r="AH118" s="113">
        <f t="shared" si="215"/>
        <v>32.5</v>
      </c>
      <c r="AI118" s="113">
        <f t="shared" si="215"/>
        <v>0.54</v>
      </c>
      <c r="AJ118" s="113">
        <f t="shared" si="215"/>
        <v>228</v>
      </c>
      <c r="AK118" s="113">
        <f t="shared" si="215"/>
        <v>0</v>
      </c>
      <c r="AL118" s="113">
        <f t="shared" si="215"/>
        <v>0</v>
      </c>
      <c r="AM118" s="113">
        <f t="shared" si="215"/>
        <v>2.52</v>
      </c>
      <c r="AN118" s="113">
        <f t="shared" ref="AN118" si="216">SUM(AN114:AN116)</f>
        <v>8.5399999999999991</v>
      </c>
      <c r="AO118" s="75"/>
      <c r="AP118" s="13" t="s">
        <v>6</v>
      </c>
      <c r="AQ118" s="98">
        <f>SUM(AQ114:AQ116)</f>
        <v>350</v>
      </c>
      <c r="AR118" s="113">
        <f t="shared" ref="AR118:BH118" si="217">SUM(AR114:AR116)</f>
        <v>14.617647058823529</v>
      </c>
      <c r="AS118" s="113">
        <f t="shared" si="217"/>
        <v>7.5466666666666669</v>
      </c>
      <c r="AT118" s="113">
        <f t="shared" si="217"/>
        <v>57.977777777777781</v>
      </c>
      <c r="AU118" s="113">
        <f t="shared" si="217"/>
        <v>258.53594771241831</v>
      </c>
      <c r="AV118" s="113">
        <f t="shared" si="217"/>
        <v>0.13999999999999999</v>
      </c>
      <c r="AW118" s="113">
        <f t="shared" si="217"/>
        <v>0</v>
      </c>
      <c r="AX118" s="113">
        <f t="shared" si="217"/>
        <v>100.56</v>
      </c>
      <c r="AY118" s="113">
        <f t="shared" si="217"/>
        <v>0</v>
      </c>
      <c r="AZ118" s="113">
        <f t="shared" si="217"/>
        <v>227.84399999999999</v>
      </c>
      <c r="BA118" s="113">
        <f t="shared" si="217"/>
        <v>141.4</v>
      </c>
      <c r="BB118" s="113">
        <f t="shared" si="217"/>
        <v>32.5</v>
      </c>
      <c r="BC118" s="113">
        <f t="shared" si="217"/>
        <v>0.54</v>
      </c>
      <c r="BD118" s="113">
        <f t="shared" si="217"/>
        <v>228</v>
      </c>
      <c r="BE118" s="113">
        <f t="shared" si="217"/>
        <v>0</v>
      </c>
      <c r="BF118" s="113">
        <f t="shared" si="217"/>
        <v>0</v>
      </c>
      <c r="BG118" s="113">
        <f t="shared" si="217"/>
        <v>2.52</v>
      </c>
      <c r="BH118" s="113">
        <f t="shared" si="217"/>
        <v>8.5399999999999991</v>
      </c>
    </row>
    <row r="119" spans="1:60" s="8" customFormat="1" ht="18.75" customHeight="1" x14ac:dyDescent="0.25">
      <c r="A119" s="75"/>
      <c r="B119" s="12" t="s">
        <v>93</v>
      </c>
      <c r="C119" s="98">
        <f t="shared" ref="C119:T119" si="218">C102+C112+C118</f>
        <v>1670</v>
      </c>
      <c r="D119" s="113">
        <f t="shared" si="218"/>
        <v>46.503753501400567</v>
      </c>
      <c r="E119" s="113">
        <f t="shared" si="218"/>
        <v>41.808095238095234</v>
      </c>
      <c r="F119" s="113">
        <f t="shared" si="218"/>
        <v>251.90714285714287</v>
      </c>
      <c r="G119" s="113">
        <f t="shared" si="218"/>
        <v>1453.6046918767506</v>
      </c>
      <c r="H119" s="113">
        <f t="shared" ref="H119:S119" si="219">H102+H112+H118</f>
        <v>0.54</v>
      </c>
      <c r="I119" s="113">
        <f t="shared" si="219"/>
        <v>0.5</v>
      </c>
      <c r="J119" s="113">
        <f t="shared" si="219"/>
        <v>355.2</v>
      </c>
      <c r="K119" s="113">
        <f t="shared" si="219"/>
        <v>6.9</v>
      </c>
      <c r="L119" s="113">
        <f t="shared" si="219"/>
        <v>817.01</v>
      </c>
      <c r="M119" s="125">
        <f t="shared" si="219"/>
        <v>719.93</v>
      </c>
      <c r="N119" s="113">
        <f t="shared" si="219"/>
        <v>145.72999999999999</v>
      </c>
      <c r="O119" s="113">
        <f t="shared" si="219"/>
        <v>6.82</v>
      </c>
      <c r="P119" s="113">
        <f t="shared" si="219"/>
        <v>760</v>
      </c>
      <c r="Q119" s="113">
        <f t="shared" si="219"/>
        <v>0.1</v>
      </c>
      <c r="R119" s="113">
        <f t="shared" si="219"/>
        <v>0</v>
      </c>
      <c r="S119" s="113">
        <f t="shared" si="219"/>
        <v>7</v>
      </c>
      <c r="T119" s="113">
        <f t="shared" si="218"/>
        <v>181.25666666666666</v>
      </c>
      <c r="U119" s="75"/>
      <c r="V119" s="12" t="s">
        <v>93</v>
      </c>
      <c r="W119" s="98">
        <f t="shared" ref="W119:AN119" si="220">W102+W112+W118</f>
        <v>1890</v>
      </c>
      <c r="X119" s="113">
        <f t="shared" si="220"/>
        <v>58.69098039215686</v>
      </c>
      <c r="Y119" s="113">
        <f t="shared" si="220"/>
        <v>53.844999999999999</v>
      </c>
      <c r="Z119" s="113">
        <f t="shared" si="220"/>
        <v>277.88277777777779</v>
      </c>
      <c r="AA119" s="125">
        <f t="shared" si="220"/>
        <v>1691.1992810457518</v>
      </c>
      <c r="AB119" s="113">
        <f t="shared" si="220"/>
        <v>0.72718253968253965</v>
      </c>
      <c r="AC119" s="113">
        <f t="shared" si="220"/>
        <v>0.67301587301587296</v>
      </c>
      <c r="AD119" s="113">
        <f t="shared" si="220"/>
        <v>510.53999999999996</v>
      </c>
      <c r="AE119" s="113">
        <f t="shared" si="220"/>
        <v>9.07</v>
      </c>
      <c r="AF119" s="125">
        <f t="shared" si="220"/>
        <v>1011.4896507936508</v>
      </c>
      <c r="AG119" s="125">
        <f t="shared" si="220"/>
        <v>885.07014285714274</v>
      </c>
      <c r="AH119" s="113">
        <f t="shared" si="220"/>
        <v>170.9607380952381</v>
      </c>
      <c r="AI119" s="113">
        <f t="shared" si="220"/>
        <v>8.7165079365079379</v>
      </c>
      <c r="AJ119" s="113">
        <f t="shared" si="220"/>
        <v>951.34523809523807</v>
      </c>
      <c r="AK119" s="113">
        <f t="shared" si="220"/>
        <v>0.12</v>
      </c>
      <c r="AL119" s="113">
        <f t="shared" si="220"/>
        <v>0</v>
      </c>
      <c r="AM119" s="113">
        <f t="shared" si="220"/>
        <v>8.4599999999999991</v>
      </c>
      <c r="AN119" s="113">
        <f t="shared" si="220"/>
        <v>139.26499999999999</v>
      </c>
      <c r="AO119" s="75"/>
      <c r="AP119" s="12" t="s">
        <v>93</v>
      </c>
      <c r="AQ119" s="98">
        <f t="shared" ref="AQ119:BH119" si="221">AQ102+AQ112+AQ118</f>
        <v>1890</v>
      </c>
      <c r="AR119" s="113">
        <f t="shared" si="221"/>
        <v>58.69098039215686</v>
      </c>
      <c r="AS119" s="113">
        <f t="shared" si="221"/>
        <v>53.844999999999999</v>
      </c>
      <c r="AT119" s="113">
        <f t="shared" si="221"/>
        <v>277.88277777777779</v>
      </c>
      <c r="AU119" s="113">
        <f t="shared" si="221"/>
        <v>1691.1992810457518</v>
      </c>
      <c r="AV119" s="113">
        <f t="shared" si="221"/>
        <v>0.72718253968253965</v>
      </c>
      <c r="AW119" s="113">
        <f t="shared" si="221"/>
        <v>0.67301587301587296</v>
      </c>
      <c r="AX119" s="113">
        <f t="shared" si="221"/>
        <v>510.53999999999996</v>
      </c>
      <c r="AY119" s="113">
        <f t="shared" si="221"/>
        <v>9.07</v>
      </c>
      <c r="AZ119" s="125">
        <f t="shared" si="221"/>
        <v>1011.4896507936508</v>
      </c>
      <c r="BA119" s="113">
        <f t="shared" si="221"/>
        <v>885.07014285714274</v>
      </c>
      <c r="BB119" s="113">
        <f t="shared" si="221"/>
        <v>170.9607380952381</v>
      </c>
      <c r="BC119" s="113">
        <f t="shared" si="221"/>
        <v>8.7165079365079379</v>
      </c>
      <c r="BD119" s="113">
        <f t="shared" si="221"/>
        <v>951.34523809523807</v>
      </c>
      <c r="BE119" s="113">
        <f t="shared" si="221"/>
        <v>0.12</v>
      </c>
      <c r="BF119" s="113">
        <f t="shared" si="221"/>
        <v>0</v>
      </c>
      <c r="BG119" s="113">
        <f t="shared" si="221"/>
        <v>7.02</v>
      </c>
      <c r="BH119" s="113">
        <f t="shared" si="221"/>
        <v>139.26499999999999</v>
      </c>
    </row>
    <row r="120" spans="1:60" s="8" customFormat="1" ht="36.75" customHeight="1" x14ac:dyDescent="0.25">
      <c r="A120" s="76"/>
      <c r="B120" s="26"/>
      <c r="C120" s="101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26"/>
      <c r="V120" s="26"/>
      <c r="W120" s="27"/>
      <c r="X120" s="28"/>
      <c r="Y120" s="28"/>
      <c r="Z120" s="28"/>
      <c r="AA120" s="28"/>
      <c r="AB120" s="87"/>
      <c r="AC120" s="87"/>
      <c r="AD120" s="87"/>
      <c r="AE120" s="87"/>
      <c r="AF120" s="87"/>
      <c r="AG120" s="87"/>
      <c r="AH120" s="87"/>
      <c r="AI120" s="87"/>
      <c r="AJ120" s="87"/>
      <c r="AK120" s="87"/>
      <c r="AL120" s="87"/>
      <c r="AM120" s="87"/>
      <c r="AN120" s="28"/>
      <c r="AO120" s="26"/>
      <c r="AP120" s="26"/>
      <c r="AQ120" s="27"/>
      <c r="AR120" s="28"/>
      <c r="AS120" s="28"/>
      <c r="AT120" s="28"/>
      <c r="AU120" s="28"/>
      <c r="AV120" s="87"/>
      <c r="AW120" s="87"/>
      <c r="AX120" s="87"/>
      <c r="AY120" s="87"/>
      <c r="AZ120" s="87"/>
      <c r="BA120" s="87"/>
      <c r="BB120" s="87"/>
      <c r="BC120" s="87"/>
      <c r="BD120" s="87"/>
      <c r="BE120" s="87"/>
      <c r="BF120" s="87"/>
      <c r="BG120" s="87"/>
      <c r="BH120" s="28"/>
    </row>
    <row r="121" spans="1:60" s="8" customFormat="1" ht="15.75" customHeight="1" x14ac:dyDescent="0.25">
      <c r="A121" s="165" t="s">
        <v>29</v>
      </c>
      <c r="B121" s="165" t="s">
        <v>28</v>
      </c>
      <c r="C121" s="166" t="s">
        <v>206</v>
      </c>
      <c r="D121" s="158" t="s">
        <v>209</v>
      </c>
      <c r="E121" s="159"/>
      <c r="F121" s="159"/>
      <c r="G121" s="159"/>
      <c r="H121" s="159"/>
      <c r="I121" s="159"/>
      <c r="J121" s="159"/>
      <c r="K121" s="159"/>
      <c r="L121" s="159"/>
      <c r="M121" s="159"/>
      <c r="N121" s="159"/>
      <c r="O121" s="159"/>
      <c r="P121" s="159"/>
      <c r="Q121" s="159"/>
      <c r="R121" s="159"/>
      <c r="S121" s="159"/>
      <c r="T121" s="160"/>
      <c r="U121" s="165" t="s">
        <v>29</v>
      </c>
      <c r="V121" s="165" t="s">
        <v>28</v>
      </c>
      <c r="W121" s="166" t="s">
        <v>206</v>
      </c>
      <c r="X121" s="158" t="s">
        <v>209</v>
      </c>
      <c r="Y121" s="159"/>
      <c r="Z121" s="159"/>
      <c r="AA121" s="159"/>
      <c r="AB121" s="159"/>
      <c r="AC121" s="159"/>
      <c r="AD121" s="159"/>
      <c r="AE121" s="159"/>
      <c r="AF121" s="159"/>
      <c r="AG121" s="159"/>
      <c r="AH121" s="159"/>
      <c r="AI121" s="159"/>
      <c r="AJ121" s="159"/>
      <c r="AK121" s="159"/>
      <c r="AL121" s="159"/>
      <c r="AM121" s="159"/>
      <c r="AN121" s="160"/>
      <c r="AO121" s="165" t="s">
        <v>29</v>
      </c>
      <c r="AP121" s="165" t="s">
        <v>28</v>
      </c>
      <c r="AQ121" s="166" t="s">
        <v>206</v>
      </c>
      <c r="AR121" s="158" t="s">
        <v>209</v>
      </c>
      <c r="AS121" s="159"/>
      <c r="AT121" s="159"/>
      <c r="AU121" s="159"/>
      <c r="AV121" s="159"/>
      <c r="AW121" s="159"/>
      <c r="AX121" s="159"/>
      <c r="AY121" s="159"/>
      <c r="AZ121" s="159"/>
      <c r="BA121" s="159"/>
      <c r="BB121" s="159"/>
      <c r="BC121" s="159"/>
      <c r="BD121" s="159"/>
      <c r="BE121" s="159"/>
      <c r="BF121" s="159"/>
      <c r="BG121" s="159"/>
      <c r="BH121" s="160"/>
    </row>
    <row r="122" spans="1:60" s="8" customFormat="1" ht="24.75" customHeight="1" x14ac:dyDescent="0.25">
      <c r="A122" s="165"/>
      <c r="B122" s="165"/>
      <c r="C122" s="166"/>
      <c r="D122" s="94" t="s">
        <v>27</v>
      </c>
      <c r="E122" s="94" t="s">
        <v>26</v>
      </c>
      <c r="F122" s="94" t="s">
        <v>25</v>
      </c>
      <c r="G122" s="94" t="s">
        <v>204</v>
      </c>
      <c r="H122" s="94" t="s">
        <v>207</v>
      </c>
      <c r="I122" s="94" t="s">
        <v>208</v>
      </c>
      <c r="J122" s="94" t="s">
        <v>210</v>
      </c>
      <c r="K122" s="94" t="s">
        <v>211</v>
      </c>
      <c r="L122" s="94" t="s">
        <v>212</v>
      </c>
      <c r="M122" s="94" t="s">
        <v>219</v>
      </c>
      <c r="N122" s="94" t="s">
        <v>213</v>
      </c>
      <c r="O122" s="94" t="s">
        <v>214</v>
      </c>
      <c r="P122" s="94" t="s">
        <v>215</v>
      </c>
      <c r="Q122" s="94" t="s">
        <v>216</v>
      </c>
      <c r="R122" s="94" t="s">
        <v>217</v>
      </c>
      <c r="S122" s="94" t="s">
        <v>218</v>
      </c>
      <c r="T122" s="94" t="s">
        <v>205</v>
      </c>
      <c r="U122" s="165"/>
      <c r="V122" s="165"/>
      <c r="W122" s="166"/>
      <c r="X122" s="94" t="s">
        <v>27</v>
      </c>
      <c r="Y122" s="94" t="s">
        <v>26</v>
      </c>
      <c r="Z122" s="94" t="s">
        <v>25</v>
      </c>
      <c r="AA122" s="94" t="s">
        <v>204</v>
      </c>
      <c r="AB122" s="94" t="s">
        <v>207</v>
      </c>
      <c r="AC122" s="94" t="s">
        <v>208</v>
      </c>
      <c r="AD122" s="94" t="s">
        <v>210</v>
      </c>
      <c r="AE122" s="94" t="s">
        <v>211</v>
      </c>
      <c r="AF122" s="94" t="s">
        <v>212</v>
      </c>
      <c r="AG122" s="94" t="s">
        <v>219</v>
      </c>
      <c r="AH122" s="94" t="s">
        <v>213</v>
      </c>
      <c r="AI122" s="94" t="s">
        <v>214</v>
      </c>
      <c r="AJ122" s="94" t="s">
        <v>215</v>
      </c>
      <c r="AK122" s="94" t="s">
        <v>216</v>
      </c>
      <c r="AL122" s="94" t="s">
        <v>217</v>
      </c>
      <c r="AM122" s="94" t="s">
        <v>218</v>
      </c>
      <c r="AN122" s="94" t="s">
        <v>205</v>
      </c>
      <c r="AO122" s="165"/>
      <c r="AP122" s="165"/>
      <c r="AQ122" s="166"/>
      <c r="AR122" s="94" t="s">
        <v>27</v>
      </c>
      <c r="AS122" s="94" t="s">
        <v>26</v>
      </c>
      <c r="AT122" s="94" t="s">
        <v>25</v>
      </c>
      <c r="AU122" s="94" t="s">
        <v>204</v>
      </c>
      <c r="AV122" s="94" t="s">
        <v>207</v>
      </c>
      <c r="AW122" s="94" t="s">
        <v>208</v>
      </c>
      <c r="AX122" s="94" t="s">
        <v>210</v>
      </c>
      <c r="AY122" s="94" t="s">
        <v>211</v>
      </c>
      <c r="AZ122" s="94" t="s">
        <v>212</v>
      </c>
      <c r="BA122" s="94" t="s">
        <v>219</v>
      </c>
      <c r="BB122" s="94" t="s">
        <v>213</v>
      </c>
      <c r="BC122" s="94" t="s">
        <v>214</v>
      </c>
      <c r="BD122" s="94" t="s">
        <v>215</v>
      </c>
      <c r="BE122" s="94" t="s">
        <v>216</v>
      </c>
      <c r="BF122" s="94" t="s">
        <v>217</v>
      </c>
      <c r="BG122" s="94" t="s">
        <v>218</v>
      </c>
      <c r="BH122" s="94" t="s">
        <v>205</v>
      </c>
    </row>
    <row r="123" spans="1:60" s="8" customFormat="1" ht="15.75" customHeight="1" x14ac:dyDescent="0.25">
      <c r="A123" s="164" t="s">
        <v>92</v>
      </c>
      <c r="B123" s="164"/>
      <c r="C123" s="164"/>
      <c r="D123" s="164"/>
      <c r="E123" s="164"/>
      <c r="F123" s="164"/>
      <c r="G123" s="164"/>
      <c r="H123" s="164"/>
      <c r="I123" s="164"/>
      <c r="J123" s="164"/>
      <c r="K123" s="164"/>
      <c r="L123" s="164"/>
      <c r="M123" s="164"/>
      <c r="N123" s="164"/>
      <c r="O123" s="164"/>
      <c r="P123" s="164"/>
      <c r="Q123" s="164"/>
      <c r="R123" s="164"/>
      <c r="S123" s="164"/>
      <c r="T123" s="164"/>
      <c r="U123" s="164" t="s">
        <v>92</v>
      </c>
      <c r="V123" s="164"/>
      <c r="W123" s="164"/>
      <c r="X123" s="164"/>
      <c r="Y123" s="164"/>
      <c r="Z123" s="164"/>
      <c r="AA123" s="164"/>
      <c r="AB123" s="164"/>
      <c r="AC123" s="164"/>
      <c r="AD123" s="164"/>
      <c r="AE123" s="164"/>
      <c r="AF123" s="164"/>
      <c r="AG123" s="164"/>
      <c r="AH123" s="164"/>
      <c r="AI123" s="164"/>
      <c r="AJ123" s="164"/>
      <c r="AK123" s="164"/>
      <c r="AL123" s="164"/>
      <c r="AM123" s="164"/>
      <c r="AN123" s="164"/>
      <c r="AO123" s="164" t="s">
        <v>92</v>
      </c>
      <c r="AP123" s="164"/>
      <c r="AQ123" s="164"/>
      <c r="AR123" s="164"/>
      <c r="AS123" s="164"/>
      <c r="AT123" s="164"/>
      <c r="AU123" s="164"/>
      <c r="AV123" s="164"/>
      <c r="AW123" s="164"/>
      <c r="AX123" s="164"/>
      <c r="AY123" s="164"/>
      <c r="AZ123" s="164"/>
      <c r="BA123" s="164"/>
      <c r="BB123" s="164"/>
      <c r="BC123" s="164"/>
      <c r="BD123" s="164"/>
      <c r="BE123" s="164"/>
      <c r="BF123" s="164"/>
      <c r="BG123" s="164"/>
      <c r="BH123" s="164"/>
    </row>
    <row r="124" spans="1:60" s="8" customFormat="1" ht="15.75" customHeight="1" x14ac:dyDescent="0.25">
      <c r="A124" s="164" t="s">
        <v>23</v>
      </c>
      <c r="B124" s="164"/>
      <c r="C124" s="164"/>
      <c r="D124" s="164"/>
      <c r="E124" s="164"/>
      <c r="F124" s="164"/>
      <c r="G124" s="164"/>
      <c r="H124" s="164"/>
      <c r="I124" s="164"/>
      <c r="J124" s="164"/>
      <c r="K124" s="164"/>
      <c r="L124" s="164"/>
      <c r="M124" s="164"/>
      <c r="N124" s="164"/>
      <c r="O124" s="164"/>
      <c r="P124" s="164"/>
      <c r="Q124" s="164"/>
      <c r="R124" s="164"/>
      <c r="S124" s="164"/>
      <c r="T124" s="164"/>
      <c r="U124" s="164" t="s">
        <v>23</v>
      </c>
      <c r="V124" s="164"/>
      <c r="W124" s="164"/>
      <c r="X124" s="164"/>
      <c r="Y124" s="164"/>
      <c r="Z124" s="164"/>
      <c r="AA124" s="164"/>
      <c r="AB124" s="164"/>
      <c r="AC124" s="164"/>
      <c r="AD124" s="164"/>
      <c r="AE124" s="164"/>
      <c r="AF124" s="164"/>
      <c r="AG124" s="164"/>
      <c r="AH124" s="164"/>
      <c r="AI124" s="164"/>
      <c r="AJ124" s="164"/>
      <c r="AK124" s="164"/>
      <c r="AL124" s="164"/>
      <c r="AM124" s="164"/>
      <c r="AN124" s="164"/>
      <c r="AO124" s="164" t="s">
        <v>23</v>
      </c>
      <c r="AP124" s="164"/>
      <c r="AQ124" s="164"/>
      <c r="AR124" s="164"/>
      <c r="AS124" s="164"/>
      <c r="AT124" s="164"/>
      <c r="AU124" s="164"/>
      <c r="AV124" s="164"/>
      <c r="AW124" s="164"/>
      <c r="AX124" s="164"/>
      <c r="AY124" s="164"/>
      <c r="AZ124" s="164"/>
      <c r="BA124" s="164"/>
      <c r="BB124" s="164"/>
      <c r="BC124" s="164"/>
      <c r="BD124" s="164"/>
      <c r="BE124" s="164"/>
      <c r="BF124" s="164"/>
      <c r="BG124" s="164"/>
      <c r="BH124" s="164"/>
    </row>
    <row r="125" spans="1:60" s="8" customFormat="1" ht="15.75" customHeight="1" x14ac:dyDescent="0.25">
      <c r="A125" s="71" t="s">
        <v>197</v>
      </c>
      <c r="B125" s="65" t="str">
        <f>'[1]ФРУКТЫ, ОВОЩИ'!$E$473</f>
        <v>Салат витаминный</v>
      </c>
      <c r="C125" s="71">
        <f>'[1]ФРУКТЫ, ОВОЩИ'!$E$348</f>
        <v>60</v>
      </c>
      <c r="D125" s="109">
        <f>'[1]ФРУКТЫ, ОВОЩИ'!$A$494</f>
        <v>0.66</v>
      </c>
      <c r="E125" s="109">
        <f>'[1]ФРУКТЫ, ОВОЩИ'!$C$494</f>
        <v>4.4000000000000004</v>
      </c>
      <c r="F125" s="109">
        <f>'[1]ФРУКТЫ, ОВОЩИ'!$E$494</f>
        <v>6.36</v>
      </c>
      <c r="G125" s="109">
        <f>'[1]ФРУКТЫ, ОВОЩИ'!$G$494</f>
        <v>69.12</v>
      </c>
      <c r="H125" s="109">
        <v>0</v>
      </c>
      <c r="I125" s="109">
        <v>0</v>
      </c>
      <c r="J125" s="109">
        <v>174.5</v>
      </c>
      <c r="K125" s="109">
        <v>1.2</v>
      </c>
      <c r="L125" s="109">
        <v>2.0499999999999998</v>
      </c>
      <c r="M125" s="109">
        <v>2.25</v>
      </c>
      <c r="N125" s="109">
        <v>2.71</v>
      </c>
      <c r="O125" s="109">
        <v>0.2</v>
      </c>
      <c r="P125" s="109">
        <v>3.2</v>
      </c>
      <c r="Q125" s="109">
        <v>0</v>
      </c>
      <c r="R125" s="109">
        <v>0</v>
      </c>
      <c r="S125" s="109">
        <v>0</v>
      </c>
      <c r="T125" s="109">
        <f>'[1]ФРУКТЫ, ОВОЩИ'!$I$494</f>
        <v>3.42</v>
      </c>
      <c r="U125" s="71" t="s">
        <v>198</v>
      </c>
      <c r="V125" s="65" t="str">
        <f>'[1]ФРУКТЫ, ОВОЩИ'!$P$473</f>
        <v>Салат витаминный</v>
      </c>
      <c r="W125" s="71">
        <f>'[1]ФРУКТЫ, ОВОЩИ'!$P$348</f>
        <v>100</v>
      </c>
      <c r="X125" s="109">
        <f>'[1]ФРУКТЫ, ОВОЩИ'!$L$494</f>
        <v>1.1000000000000001</v>
      </c>
      <c r="Y125" s="109">
        <f>'[1]ФРУКТЫ, ОВОЩИ'!$N$494</f>
        <v>9.1</v>
      </c>
      <c r="Z125" s="109">
        <f>'[1]ФРУКТЫ, ОВОЩИ'!$P$494</f>
        <v>10.6</v>
      </c>
      <c r="AA125" s="109">
        <f>'[1]ФРУКТЫ, ОВОЩИ'!$R$494</f>
        <v>115.2</v>
      </c>
      <c r="AB125" s="109">
        <f>H125*100/60</f>
        <v>0</v>
      </c>
      <c r="AC125" s="109">
        <f t="shared" ref="AC125:AM125" si="222">I125*100/60</f>
        <v>0</v>
      </c>
      <c r="AD125" s="109">
        <f t="shared" si="222"/>
        <v>290.83333333333331</v>
      </c>
      <c r="AE125" s="109">
        <f t="shared" si="222"/>
        <v>2</v>
      </c>
      <c r="AF125" s="109">
        <f t="shared" si="222"/>
        <v>3.4166666666666661</v>
      </c>
      <c r="AG125" s="109">
        <f t="shared" si="222"/>
        <v>3.75</v>
      </c>
      <c r="AH125" s="109">
        <f t="shared" si="222"/>
        <v>4.5166666666666666</v>
      </c>
      <c r="AI125" s="109">
        <f t="shared" si="222"/>
        <v>0.33333333333333331</v>
      </c>
      <c r="AJ125" s="109">
        <f t="shared" si="222"/>
        <v>5.333333333333333</v>
      </c>
      <c r="AK125" s="109">
        <f t="shared" si="222"/>
        <v>0</v>
      </c>
      <c r="AL125" s="109">
        <f t="shared" si="222"/>
        <v>0</v>
      </c>
      <c r="AM125" s="109">
        <f t="shared" si="222"/>
        <v>0</v>
      </c>
      <c r="AN125" s="109">
        <f>'[1]ФРУКТЫ, ОВОЩИ'!$T$494</f>
        <v>5.7</v>
      </c>
      <c r="AO125" s="71" t="s">
        <v>198</v>
      </c>
      <c r="AP125" s="65" t="str">
        <f>'[1]ФРУКТЫ, ОВОЩИ'!$P$473</f>
        <v>Салат витаминный</v>
      </c>
      <c r="AQ125" s="71">
        <f>'[1]ФРУКТЫ, ОВОЩИ'!$P$348</f>
        <v>100</v>
      </c>
      <c r="AR125" s="109">
        <f>'[1]ФРУКТЫ, ОВОЩИ'!$L$494</f>
        <v>1.1000000000000001</v>
      </c>
      <c r="AS125" s="109">
        <f>'[1]ФРУКТЫ, ОВОЩИ'!$N$494</f>
        <v>9.1</v>
      </c>
      <c r="AT125" s="109">
        <f>'[1]ФРУКТЫ, ОВОЩИ'!$P$494</f>
        <v>10.6</v>
      </c>
      <c r="AU125" s="109">
        <f>'[1]ФРУКТЫ, ОВОЩИ'!$R$494</f>
        <v>115.2</v>
      </c>
      <c r="AV125" s="109">
        <v>0</v>
      </c>
      <c r="AW125" s="109">
        <v>0</v>
      </c>
      <c r="AX125" s="109">
        <v>290.83333333333331</v>
      </c>
      <c r="AY125" s="109">
        <v>2</v>
      </c>
      <c r="AZ125" s="109">
        <v>3.4166666666666661</v>
      </c>
      <c r="BA125" s="109">
        <v>3.75</v>
      </c>
      <c r="BB125" s="109">
        <v>4.5166666666666666</v>
      </c>
      <c r="BC125" s="109">
        <v>0.33333333333333331</v>
      </c>
      <c r="BD125" s="109">
        <v>5.333333333333333</v>
      </c>
      <c r="BE125" s="109">
        <v>0</v>
      </c>
      <c r="BF125" s="109">
        <v>0</v>
      </c>
      <c r="BG125" s="109">
        <v>0</v>
      </c>
      <c r="BH125" s="109">
        <f>'[1]ФРУКТЫ, ОВОЩИ'!$T$494</f>
        <v>5.7</v>
      </c>
    </row>
    <row r="126" spans="1:60" s="8" customFormat="1" ht="15.75" customHeight="1" x14ac:dyDescent="0.25">
      <c r="A126" s="71" t="s">
        <v>132</v>
      </c>
      <c r="B126" s="65" t="s">
        <v>177</v>
      </c>
      <c r="C126" s="71">
        <f>'[1]МЯСО, РЫБА'!$E$544</f>
        <v>90</v>
      </c>
      <c r="D126" s="109">
        <f>'[1]МЯСО, РЫБА'!$A$563</f>
        <v>8.1999999999999993</v>
      </c>
      <c r="E126" s="109">
        <f>'[1]МЯСО, РЫБА'!$C$563</f>
        <v>9</v>
      </c>
      <c r="F126" s="109">
        <f>'[1]МЯСО, РЫБА'!$E$563</f>
        <v>9</v>
      </c>
      <c r="G126" s="109">
        <f>'[1]МЯСО, РЫБА'!$G$563</f>
        <v>108.7</v>
      </c>
      <c r="H126" s="109">
        <v>0</v>
      </c>
      <c r="I126" s="109">
        <v>0</v>
      </c>
      <c r="J126" s="109">
        <v>0.02</v>
      </c>
      <c r="K126" s="109">
        <v>2</v>
      </c>
      <c r="L126" s="109">
        <v>56.8</v>
      </c>
      <c r="M126" s="109">
        <v>88</v>
      </c>
      <c r="N126" s="109">
        <v>10.8</v>
      </c>
      <c r="O126" s="109">
        <v>1.6</v>
      </c>
      <c r="P126" s="109">
        <v>15</v>
      </c>
      <c r="Q126" s="109">
        <v>0</v>
      </c>
      <c r="R126" s="109">
        <v>0</v>
      </c>
      <c r="S126" s="109">
        <v>0</v>
      </c>
      <c r="T126" s="109">
        <f>'[1]МЯСО, РЫБА'!$I$563</f>
        <v>4.4999999999999998E-2</v>
      </c>
      <c r="U126" s="134" t="s">
        <v>199</v>
      </c>
      <c r="V126" s="65" t="s">
        <v>177</v>
      </c>
      <c r="W126" s="71">
        <f>'[1]МЯСО, РЫБА'!$P$544</f>
        <v>100</v>
      </c>
      <c r="X126" s="109">
        <f>'[1]МЯСО, РЫБА'!$L$563</f>
        <v>9.1111111111111107</v>
      </c>
      <c r="Y126" s="109">
        <f>'[1]МЯСО, РЫБА'!$N$563</f>
        <v>10</v>
      </c>
      <c r="Z126" s="109">
        <f>'[1]МЯСО, РЫБА'!$P$563</f>
        <v>10</v>
      </c>
      <c r="AA126" s="109">
        <f>'[1]МЯСО, РЫБА'!$R$563</f>
        <v>120.77777777777777</v>
      </c>
      <c r="AB126" s="109">
        <f>H126*100/90</f>
        <v>0</v>
      </c>
      <c r="AC126" s="109">
        <f t="shared" ref="AC126:AM126" si="223">I126*100/90</f>
        <v>0</v>
      </c>
      <c r="AD126" s="109">
        <f t="shared" si="223"/>
        <v>2.2222222222222223E-2</v>
      </c>
      <c r="AE126" s="109">
        <f t="shared" si="223"/>
        <v>2.2222222222222223</v>
      </c>
      <c r="AF126" s="109">
        <f t="shared" si="223"/>
        <v>63.111111111111114</v>
      </c>
      <c r="AG126" s="109">
        <f t="shared" si="223"/>
        <v>97.777777777777771</v>
      </c>
      <c r="AH126" s="109">
        <f t="shared" si="223"/>
        <v>12</v>
      </c>
      <c r="AI126" s="109">
        <f t="shared" si="223"/>
        <v>1.7777777777777777</v>
      </c>
      <c r="AJ126" s="109">
        <f t="shared" si="223"/>
        <v>16.666666666666668</v>
      </c>
      <c r="AK126" s="109">
        <f t="shared" si="223"/>
        <v>0</v>
      </c>
      <c r="AL126" s="109">
        <f t="shared" si="223"/>
        <v>0</v>
      </c>
      <c r="AM126" s="109">
        <f t="shared" si="223"/>
        <v>0</v>
      </c>
      <c r="AN126" s="109">
        <f>'[1]МЯСО, РЫБА'!$T$563</f>
        <v>0.05</v>
      </c>
      <c r="AO126" s="134" t="s">
        <v>199</v>
      </c>
      <c r="AP126" s="65" t="s">
        <v>177</v>
      </c>
      <c r="AQ126" s="71">
        <f>'[1]МЯСО, РЫБА'!$P$544</f>
        <v>100</v>
      </c>
      <c r="AR126" s="109">
        <f>'[1]МЯСО, РЫБА'!$L$563</f>
        <v>9.1111111111111107</v>
      </c>
      <c r="AS126" s="109">
        <f>'[1]МЯСО, РЫБА'!$N$563</f>
        <v>10</v>
      </c>
      <c r="AT126" s="109">
        <f>'[1]МЯСО, РЫБА'!$P$563</f>
        <v>10</v>
      </c>
      <c r="AU126" s="109">
        <f>'[1]МЯСО, РЫБА'!$R$563</f>
        <v>120.77777777777777</v>
      </c>
      <c r="AV126" s="109">
        <v>0</v>
      </c>
      <c r="AW126" s="109">
        <v>0</v>
      </c>
      <c r="AX126" s="109">
        <v>2.2222222222222223E-2</v>
      </c>
      <c r="AY126" s="109">
        <v>2.2222222222222223</v>
      </c>
      <c r="AZ126" s="109">
        <v>63.111111111111114</v>
      </c>
      <c r="BA126" s="109">
        <v>97.777777777777771</v>
      </c>
      <c r="BB126" s="109">
        <v>12</v>
      </c>
      <c r="BC126" s="109">
        <v>0.33333333333333331</v>
      </c>
      <c r="BD126" s="109">
        <v>16.666666666666668</v>
      </c>
      <c r="BE126" s="109">
        <v>0</v>
      </c>
      <c r="BF126" s="109">
        <v>0</v>
      </c>
      <c r="BG126" s="109">
        <v>0</v>
      </c>
      <c r="BH126" s="109">
        <f>'[1]МЯСО, РЫБА'!$T$563</f>
        <v>0.05</v>
      </c>
    </row>
    <row r="127" spans="1:60" s="8" customFormat="1" ht="15.75" customHeight="1" x14ac:dyDescent="0.25">
      <c r="A127" s="71" t="s">
        <v>42</v>
      </c>
      <c r="B127" s="65" t="str">
        <f>[1]ГАРНИРЫ!$E$54</f>
        <v>Макаронные изделия отварные</v>
      </c>
      <c r="C127" s="71">
        <f>[1]ГАРНИРЫ!$E$57</f>
        <v>150</v>
      </c>
      <c r="D127" s="109">
        <f>[1]ГАРНИРЫ!$A$74</f>
        <v>3.5</v>
      </c>
      <c r="E127" s="109">
        <f>[1]ГАРНИРЫ!$C$74</f>
        <v>3.3</v>
      </c>
      <c r="F127" s="109">
        <f>[1]ГАРНИРЫ!$E$74</f>
        <v>23.3</v>
      </c>
      <c r="G127" s="109">
        <f>[1]ГАРНИРЫ!$G$74</f>
        <v>117.9</v>
      </c>
      <c r="H127" s="109">
        <v>7.0000000000000007E-2</v>
      </c>
      <c r="I127" s="109">
        <v>0</v>
      </c>
      <c r="J127" s="109">
        <v>0</v>
      </c>
      <c r="K127" s="109">
        <v>0</v>
      </c>
      <c r="L127" s="109">
        <v>18.12</v>
      </c>
      <c r="M127" s="109">
        <v>47.49</v>
      </c>
      <c r="N127" s="109">
        <v>10</v>
      </c>
      <c r="O127" s="109">
        <v>0.5</v>
      </c>
      <c r="P127" s="109">
        <v>16.3</v>
      </c>
      <c r="Q127" s="109">
        <v>0</v>
      </c>
      <c r="R127" s="109">
        <v>0</v>
      </c>
      <c r="S127" s="109">
        <v>0</v>
      </c>
      <c r="T127" s="109">
        <f>[1]ГАРНИРЫ!$I$74</f>
        <v>0</v>
      </c>
      <c r="U127" s="71" t="s">
        <v>41</v>
      </c>
      <c r="V127" s="65" t="str">
        <f>[1]ГАРНИРЫ!$P$54</f>
        <v>Макаронные изделия отварные</v>
      </c>
      <c r="W127" s="71">
        <f>[1]ГАРНИРЫ!$P$57</f>
        <v>180</v>
      </c>
      <c r="X127" s="109">
        <f>[1]ГАРНИРЫ!$L$74</f>
        <v>4.2</v>
      </c>
      <c r="Y127" s="109">
        <f>[1]ГАРНИРЫ!$N$74</f>
        <v>3.96</v>
      </c>
      <c r="Z127" s="109">
        <f>[1]ГАРНИРЫ!$P$74</f>
        <v>27.96</v>
      </c>
      <c r="AA127" s="109">
        <f>[1]ГАРНИРЫ!$R$74</f>
        <v>141.47999999999999</v>
      </c>
      <c r="AB127" s="109">
        <f>H127*180/150</f>
        <v>8.4000000000000005E-2</v>
      </c>
      <c r="AC127" s="109">
        <f t="shared" ref="AC127:AM127" si="224">I127*180/150</f>
        <v>0</v>
      </c>
      <c r="AD127" s="109">
        <f t="shared" si="224"/>
        <v>0</v>
      </c>
      <c r="AE127" s="109">
        <f t="shared" si="224"/>
        <v>0</v>
      </c>
      <c r="AF127" s="109">
        <f t="shared" si="224"/>
        <v>21.744000000000003</v>
      </c>
      <c r="AG127" s="109">
        <f t="shared" si="224"/>
        <v>56.988000000000007</v>
      </c>
      <c r="AH127" s="109">
        <f t="shared" si="224"/>
        <v>12</v>
      </c>
      <c r="AI127" s="109">
        <f t="shared" si="224"/>
        <v>0.6</v>
      </c>
      <c r="AJ127" s="109">
        <f t="shared" si="224"/>
        <v>19.559999999999999</v>
      </c>
      <c r="AK127" s="109">
        <f t="shared" si="224"/>
        <v>0</v>
      </c>
      <c r="AL127" s="109">
        <f t="shared" si="224"/>
        <v>0</v>
      </c>
      <c r="AM127" s="109">
        <f t="shared" si="224"/>
        <v>0</v>
      </c>
      <c r="AN127" s="109">
        <f>[1]ГАРНИРЫ!$T$74</f>
        <v>0</v>
      </c>
      <c r="AO127" s="71" t="s">
        <v>41</v>
      </c>
      <c r="AP127" s="65" t="str">
        <f>[1]ГАРНИРЫ!$P$54</f>
        <v>Макаронные изделия отварные</v>
      </c>
      <c r="AQ127" s="71">
        <f>[1]ГАРНИРЫ!$P$57</f>
        <v>180</v>
      </c>
      <c r="AR127" s="109">
        <f>[1]ГАРНИРЫ!$L$74</f>
        <v>4.2</v>
      </c>
      <c r="AS127" s="109">
        <f>[1]ГАРНИРЫ!$N$74</f>
        <v>3.96</v>
      </c>
      <c r="AT127" s="109">
        <f>[1]ГАРНИРЫ!$P$74</f>
        <v>27.96</v>
      </c>
      <c r="AU127" s="109">
        <f>[1]ГАРНИРЫ!$R$74</f>
        <v>141.47999999999999</v>
      </c>
      <c r="AV127" s="109">
        <v>8.4000000000000005E-2</v>
      </c>
      <c r="AW127" s="109">
        <v>0</v>
      </c>
      <c r="AX127" s="109">
        <v>0</v>
      </c>
      <c r="AY127" s="109">
        <v>0</v>
      </c>
      <c r="AZ127" s="109">
        <v>21.744000000000003</v>
      </c>
      <c r="BA127" s="109">
        <v>56.988000000000007</v>
      </c>
      <c r="BB127" s="109">
        <v>12</v>
      </c>
      <c r="BC127" s="109">
        <v>0.6</v>
      </c>
      <c r="BD127" s="109">
        <v>19.559999999999999</v>
      </c>
      <c r="BE127" s="109">
        <v>0</v>
      </c>
      <c r="BF127" s="109">
        <v>0</v>
      </c>
      <c r="BG127" s="109">
        <v>0</v>
      </c>
      <c r="BH127" s="109">
        <f>[1]ГАРНИРЫ!$T$74</f>
        <v>0</v>
      </c>
    </row>
    <row r="128" spans="1:60" s="8" customFormat="1" ht="15.6" customHeight="1" x14ac:dyDescent="0.25">
      <c r="A128" s="70" t="s">
        <v>76</v>
      </c>
      <c r="B128" s="66" t="str">
        <f>[1]НАПИТКИ!$P$11</f>
        <v>Чай с сахаром</v>
      </c>
      <c r="C128" s="71">
        <f>[1]НАПИТКИ!$P$14</f>
        <v>200</v>
      </c>
      <c r="D128" s="109">
        <f>[1]НАПИТКИ!$L$29</f>
        <v>0.15999999999999998</v>
      </c>
      <c r="E128" s="109">
        <f>[1]НАПИТКИ!$N$29</f>
        <v>0</v>
      </c>
      <c r="F128" s="109">
        <f>[1]НАПИТКИ!$P$29</f>
        <v>15.440000000000001</v>
      </c>
      <c r="G128" s="109">
        <f>[1]НАПИТКИ!$R$29</f>
        <v>62.239999999999995</v>
      </c>
      <c r="H128" s="109">
        <v>0</v>
      </c>
      <c r="I128" s="109">
        <v>0</v>
      </c>
      <c r="J128" s="109">
        <v>0</v>
      </c>
      <c r="K128" s="109">
        <v>0</v>
      </c>
      <c r="L128" s="109">
        <v>11.1</v>
      </c>
      <c r="M128" s="109">
        <v>2.8</v>
      </c>
      <c r="N128" s="109">
        <v>0.28000000000000003</v>
      </c>
      <c r="O128" s="109">
        <v>0.32</v>
      </c>
      <c r="P128" s="109">
        <v>27</v>
      </c>
      <c r="Q128" s="109">
        <v>0</v>
      </c>
      <c r="R128" s="109">
        <v>0</v>
      </c>
      <c r="S128" s="109">
        <v>1</v>
      </c>
      <c r="T128" s="109">
        <f>[1]НАПИТКИ!$T$29</f>
        <v>2.6666666666666665E-2</v>
      </c>
      <c r="U128" s="70" t="s">
        <v>76</v>
      </c>
      <c r="V128" s="66" t="str">
        <f>[1]НАПИТКИ!$P$11</f>
        <v>Чай с сахаром</v>
      </c>
      <c r="W128" s="71">
        <f>[1]НАПИТКИ!$P$14</f>
        <v>200</v>
      </c>
      <c r="X128" s="109">
        <f>[1]НАПИТКИ!$L$29</f>
        <v>0.15999999999999998</v>
      </c>
      <c r="Y128" s="109">
        <f>[1]НАПИТКИ!$N$29</f>
        <v>0</v>
      </c>
      <c r="Z128" s="109">
        <f>[1]НАПИТКИ!$P$29</f>
        <v>15.440000000000001</v>
      </c>
      <c r="AA128" s="109">
        <f>[1]НАПИТКИ!$R$29</f>
        <v>62.239999999999995</v>
      </c>
      <c r="AB128" s="109">
        <f>H128</f>
        <v>0</v>
      </c>
      <c r="AC128" s="109">
        <f t="shared" ref="AC128" si="225">I128</f>
        <v>0</v>
      </c>
      <c r="AD128" s="109">
        <f t="shared" ref="AD128" si="226">J128</f>
        <v>0</v>
      </c>
      <c r="AE128" s="109">
        <f t="shared" ref="AE128" si="227">K128</f>
        <v>0</v>
      </c>
      <c r="AF128" s="109">
        <f t="shared" ref="AF128" si="228">L128</f>
        <v>11.1</v>
      </c>
      <c r="AG128" s="109">
        <f t="shared" ref="AG128" si="229">M128</f>
        <v>2.8</v>
      </c>
      <c r="AH128" s="109">
        <f t="shared" ref="AH128" si="230">N128</f>
        <v>0.28000000000000003</v>
      </c>
      <c r="AI128" s="109">
        <f t="shared" ref="AI128" si="231">O128</f>
        <v>0.32</v>
      </c>
      <c r="AJ128" s="109">
        <f t="shared" ref="AJ128" si="232">P128</f>
        <v>27</v>
      </c>
      <c r="AK128" s="109">
        <f t="shared" ref="AK128" si="233">Q128</f>
        <v>0</v>
      </c>
      <c r="AL128" s="109">
        <f t="shared" ref="AL128" si="234">R128</f>
        <v>0</v>
      </c>
      <c r="AM128" s="109">
        <f t="shared" ref="AM128" si="235">S128</f>
        <v>1</v>
      </c>
      <c r="AN128" s="109">
        <f>[1]НАПИТКИ!$T$29</f>
        <v>2.6666666666666665E-2</v>
      </c>
      <c r="AO128" s="70" t="s">
        <v>76</v>
      </c>
      <c r="AP128" s="66" t="str">
        <f>[1]НАПИТКИ!$P$11</f>
        <v>Чай с сахаром</v>
      </c>
      <c r="AQ128" s="71">
        <f>[1]НАПИТКИ!$P$14</f>
        <v>200</v>
      </c>
      <c r="AR128" s="109">
        <f>[1]НАПИТКИ!$L$29</f>
        <v>0.15999999999999998</v>
      </c>
      <c r="AS128" s="109">
        <f>[1]НАПИТКИ!$N$29</f>
        <v>0</v>
      </c>
      <c r="AT128" s="109">
        <f>[1]НАПИТКИ!$P$29</f>
        <v>15.440000000000001</v>
      </c>
      <c r="AU128" s="109">
        <f>[1]НАПИТКИ!$R$29</f>
        <v>62.239999999999995</v>
      </c>
      <c r="AV128" s="109">
        <v>0</v>
      </c>
      <c r="AW128" s="109">
        <v>0</v>
      </c>
      <c r="AX128" s="109">
        <v>0</v>
      </c>
      <c r="AY128" s="109">
        <v>0</v>
      </c>
      <c r="AZ128" s="109">
        <v>11.1</v>
      </c>
      <c r="BA128" s="109">
        <v>2.8</v>
      </c>
      <c r="BB128" s="109">
        <v>0.28000000000000003</v>
      </c>
      <c r="BC128" s="109">
        <v>0.32</v>
      </c>
      <c r="BD128" s="109">
        <v>27</v>
      </c>
      <c r="BE128" s="109">
        <v>0</v>
      </c>
      <c r="BF128" s="109">
        <v>0</v>
      </c>
      <c r="BG128" s="109">
        <v>1</v>
      </c>
      <c r="BH128" s="109">
        <f>[1]НАПИТКИ!$T$29</f>
        <v>2.6666666666666665E-2</v>
      </c>
    </row>
    <row r="129" spans="1:60" s="8" customFormat="1" ht="15.6" customHeight="1" x14ac:dyDescent="0.25">
      <c r="A129" s="70" t="s">
        <v>18</v>
      </c>
      <c r="B129" s="65" t="str">
        <f>'[1]ГАСТРОНОМИЯ, ВЫПЕЧКА'!$E$52</f>
        <v>Хлеб пшеничный</v>
      </c>
      <c r="C129" s="71">
        <f>'[1]ГАСТРОНОМИЯ, ВЫПЕЧКА'!$E$54</f>
        <v>35</v>
      </c>
      <c r="D129" s="109">
        <f>'[1]ГАСТРОНОМИЯ, ВЫПЕЧКА'!$A$72</f>
        <v>0.3</v>
      </c>
      <c r="E129" s="109">
        <f>'[1]ГАСТРОНОМИЯ, ВЫПЕЧКА'!$C$72</f>
        <v>0.04</v>
      </c>
      <c r="F129" s="109">
        <f>'[1]ГАСТРОНОМИЯ, ВЫПЕЧКА'!$E$72</f>
        <v>17</v>
      </c>
      <c r="G129" s="109">
        <f>'[1]ГАСТРОНОМИЯ, ВЫПЕЧКА'!$G$72</f>
        <v>73</v>
      </c>
      <c r="H129" s="109">
        <v>0.02</v>
      </c>
      <c r="I129" s="109">
        <v>0.3</v>
      </c>
      <c r="J129" s="109">
        <v>0</v>
      </c>
      <c r="K129" s="109">
        <v>0</v>
      </c>
      <c r="L129" s="109">
        <v>4.5999999999999996</v>
      </c>
      <c r="M129" s="109">
        <v>17.399999999999999</v>
      </c>
      <c r="N129" s="109">
        <v>6.6</v>
      </c>
      <c r="O129" s="109">
        <v>0.22</v>
      </c>
      <c r="P129" s="109">
        <v>8</v>
      </c>
      <c r="Q129" s="109">
        <v>0</v>
      </c>
      <c r="R129" s="109">
        <v>0</v>
      </c>
      <c r="S129" s="109">
        <v>0</v>
      </c>
      <c r="T129" s="109">
        <f>'[1]ГАСТРОНОМИЯ, ВЫПЕЧКА'!$I$72</f>
        <v>0</v>
      </c>
      <c r="U129" s="70" t="s">
        <v>9</v>
      </c>
      <c r="V129" s="65" t="str">
        <f>'[1]ГАСТРОНОМИЯ, ВЫПЕЧКА'!$AA$52</f>
        <v>Хлеб пшеничный</v>
      </c>
      <c r="W129" s="71">
        <f>'[1]ГАСТРОНОМИЯ, ВЫПЕЧКА'!$AL$54</f>
        <v>50</v>
      </c>
      <c r="X129" s="109">
        <f>'[1]ГАСТРОНОМИЯ, ВЫПЕЧКА'!$AH$72</f>
        <v>0.42857142857142855</v>
      </c>
      <c r="Y129" s="109">
        <f>'[1]ГАСТРОНОМИЯ, ВЫПЕЧКА'!$AJ$72</f>
        <v>5.7142857142857141E-2</v>
      </c>
      <c r="Z129" s="109">
        <f>'[1]ГАСТРОНОМИЯ, ВЫПЕЧКА'!$AL$72</f>
        <v>24.285714285714285</v>
      </c>
      <c r="AA129" s="109">
        <f>'[1]ГАСТРОНОМИЯ, ВЫПЕЧКА'!$AN$72</f>
        <v>104.28571428571429</v>
      </c>
      <c r="AB129" s="109">
        <f>H129*50/35</f>
        <v>2.8571428571428571E-2</v>
      </c>
      <c r="AC129" s="109">
        <f t="shared" ref="AC129" si="236">I129*50/35</f>
        <v>0.42857142857142855</v>
      </c>
      <c r="AD129" s="109">
        <f t="shared" ref="AD129" si="237">J129*50/35</f>
        <v>0</v>
      </c>
      <c r="AE129" s="109">
        <f t="shared" ref="AE129" si="238">K129*50/35</f>
        <v>0</v>
      </c>
      <c r="AF129" s="109">
        <f t="shared" ref="AF129" si="239">L129*50/35</f>
        <v>6.5714285714285703</v>
      </c>
      <c r="AG129" s="109">
        <f t="shared" ref="AG129" si="240">M129*50/35</f>
        <v>24.857142857142854</v>
      </c>
      <c r="AH129" s="109">
        <f t="shared" ref="AH129" si="241">N129*50/35</f>
        <v>9.4285714285714288</v>
      </c>
      <c r="AI129" s="109">
        <f t="shared" ref="AI129" si="242">O129*50/35</f>
        <v>0.31428571428571428</v>
      </c>
      <c r="AJ129" s="109">
        <f t="shared" ref="AJ129" si="243">P129*50/35</f>
        <v>11.428571428571429</v>
      </c>
      <c r="AK129" s="109">
        <f t="shared" ref="AK129" si="244">Q129*50/35</f>
        <v>0</v>
      </c>
      <c r="AL129" s="109">
        <f t="shared" ref="AL129" si="245">R129*50/35</f>
        <v>0</v>
      </c>
      <c r="AM129" s="109">
        <f t="shared" ref="AM129" si="246">S129*50/35</f>
        <v>0</v>
      </c>
      <c r="AN129" s="109">
        <f>'[1]ГАСТРОНОМИЯ, ВЫПЕЧКА'!$AP$72</f>
        <v>0</v>
      </c>
      <c r="AO129" s="70" t="s">
        <v>9</v>
      </c>
      <c r="AP129" s="65" t="str">
        <f>'[1]ГАСТРОНОМИЯ, ВЫПЕЧКА'!$AA$52</f>
        <v>Хлеб пшеничный</v>
      </c>
      <c r="AQ129" s="71">
        <f>'[1]ГАСТРОНОМИЯ, ВЫПЕЧКА'!$AL$54</f>
        <v>50</v>
      </c>
      <c r="AR129" s="109">
        <f>'[1]ГАСТРОНОМИЯ, ВЫПЕЧКА'!$AH$72</f>
        <v>0.42857142857142855</v>
      </c>
      <c r="AS129" s="109">
        <f>'[1]ГАСТРОНОМИЯ, ВЫПЕЧКА'!$AJ$72</f>
        <v>5.7142857142857141E-2</v>
      </c>
      <c r="AT129" s="109">
        <f>'[1]ГАСТРОНОМИЯ, ВЫПЕЧКА'!$AL$72</f>
        <v>24.285714285714285</v>
      </c>
      <c r="AU129" s="109">
        <f>'[1]ГАСТРОНОМИЯ, ВЫПЕЧКА'!$AN$72</f>
        <v>104.28571428571429</v>
      </c>
      <c r="AV129" s="109">
        <v>2.8571428571428571E-2</v>
      </c>
      <c r="AW129" s="109">
        <v>0.42857142857142855</v>
      </c>
      <c r="AX129" s="109">
        <v>0</v>
      </c>
      <c r="AY129" s="109">
        <v>0</v>
      </c>
      <c r="AZ129" s="109">
        <v>6.5714285714285703</v>
      </c>
      <c r="BA129" s="109">
        <v>24.857142857142854</v>
      </c>
      <c r="BB129" s="109">
        <v>9.4285714285714288</v>
      </c>
      <c r="BC129" s="109">
        <v>0.31428571428571428</v>
      </c>
      <c r="BD129" s="109">
        <v>11.428571428571429</v>
      </c>
      <c r="BE129" s="109">
        <v>0</v>
      </c>
      <c r="BF129" s="109">
        <v>0</v>
      </c>
      <c r="BG129" s="109">
        <v>0</v>
      </c>
      <c r="BH129" s="109">
        <f>'[1]ГАСТРОНОМИЯ, ВЫПЕЧКА'!$AP$72</f>
        <v>0</v>
      </c>
    </row>
    <row r="130" spans="1:60" s="8" customFormat="1" ht="15.6" customHeight="1" x14ac:dyDescent="0.25">
      <c r="A130" s="70" t="s">
        <v>17</v>
      </c>
      <c r="B130" s="65" t="str">
        <f>'[1]ГАСТРОНОМИЯ, ВЫПЕЧКА'!$E$11</f>
        <v>Хлеб ржано-пшеничный</v>
      </c>
      <c r="C130" s="71">
        <f>'[1]ГАСТРОНОМИЯ, ВЫПЕЧКА'!$E$13</f>
        <v>20</v>
      </c>
      <c r="D130" s="109">
        <f>'[1]ГАСТРОНОМИЯ, ВЫПЕЧКА'!$A$31</f>
        <v>1</v>
      </c>
      <c r="E130" s="109">
        <f>'[1]ГАСТРОНОМИЯ, ВЫПЕЧКА'!$C$31</f>
        <v>0.7</v>
      </c>
      <c r="F130" s="109">
        <f>'[1]ГАСТРОНОМИЯ, ВЫПЕЧКА'!$E$31</f>
        <v>6.7</v>
      </c>
      <c r="G130" s="109">
        <f>'[1]ГАСТРОНОМИЯ, ВЫПЕЧКА'!$G$31</f>
        <v>35</v>
      </c>
      <c r="H130" s="109">
        <v>0.13</v>
      </c>
      <c r="I130" s="109">
        <v>0</v>
      </c>
      <c r="J130" s="109">
        <v>0</v>
      </c>
      <c r="K130" s="109">
        <v>0</v>
      </c>
      <c r="L130" s="109">
        <v>5.75</v>
      </c>
      <c r="M130" s="109">
        <v>26.5</v>
      </c>
      <c r="N130" s="109">
        <v>6.25</v>
      </c>
      <c r="O130" s="109">
        <v>0.78</v>
      </c>
      <c r="P130" s="109">
        <v>6</v>
      </c>
      <c r="Q130" s="109">
        <v>0</v>
      </c>
      <c r="R130" s="109">
        <v>0</v>
      </c>
      <c r="S130" s="109">
        <v>0</v>
      </c>
      <c r="T130" s="109">
        <v>0</v>
      </c>
      <c r="U130" s="70" t="s">
        <v>121</v>
      </c>
      <c r="V130" s="65" t="str">
        <f>'[1]ГАСТРОНОМИЯ, ВЫПЕЧКА'!$AA$11</f>
        <v>Хлеб ржано-пшеничный</v>
      </c>
      <c r="W130" s="71">
        <f>'[1]ГАСТРОНОМИЯ, ВЫПЕЧКА'!$P$13</f>
        <v>35</v>
      </c>
      <c r="X130" s="109">
        <f>'[1]ГАСТРОНОМИЯ, ВЫПЕЧКА'!$L$31</f>
        <v>1.75</v>
      </c>
      <c r="Y130" s="109">
        <f>'[1]ГАСТРОНОМИЯ, ВЫПЕЧКА'!$N$31</f>
        <v>1.2250000000000001</v>
      </c>
      <c r="Z130" s="109">
        <f>'[1]ГАСТРОНОМИЯ, ВЫПЕЧКА'!$P$31</f>
        <v>11.725</v>
      </c>
      <c r="AA130" s="109">
        <f>'[1]ГАСТРОНОМИЯ, ВЫПЕЧКА'!$R$31</f>
        <v>61.25</v>
      </c>
      <c r="AB130" s="109">
        <f>H130*35/20</f>
        <v>0.22749999999999998</v>
      </c>
      <c r="AC130" s="109">
        <f t="shared" ref="AC130" si="247">I130*35/20</f>
        <v>0</v>
      </c>
      <c r="AD130" s="109">
        <f t="shared" ref="AD130" si="248">J130*35/20</f>
        <v>0</v>
      </c>
      <c r="AE130" s="109">
        <f t="shared" ref="AE130" si="249">K130*35/20</f>
        <v>0</v>
      </c>
      <c r="AF130" s="109">
        <f t="shared" ref="AF130" si="250">L130*35/20</f>
        <v>10.0625</v>
      </c>
      <c r="AG130" s="109">
        <f t="shared" ref="AG130" si="251">M130*35/20</f>
        <v>46.375</v>
      </c>
      <c r="AH130" s="109">
        <f t="shared" ref="AH130" si="252">N130*35/20</f>
        <v>10.9375</v>
      </c>
      <c r="AI130" s="109">
        <f t="shared" ref="AI130" si="253">O130*35/20</f>
        <v>1.365</v>
      </c>
      <c r="AJ130" s="109">
        <f t="shared" ref="AJ130" si="254">P130*35/20</f>
        <v>10.5</v>
      </c>
      <c r="AK130" s="109">
        <f t="shared" ref="AK130" si="255">Q130*35/20</f>
        <v>0</v>
      </c>
      <c r="AL130" s="109">
        <f t="shared" ref="AL130" si="256">R130*35/20</f>
        <v>0</v>
      </c>
      <c r="AM130" s="109">
        <f t="shared" ref="AM130" si="257">S130*35/20</f>
        <v>0</v>
      </c>
      <c r="AN130" s="109">
        <f>'[1]ГАСТРОНОМИЯ, ВЫПЕЧКА'!$T$31</f>
        <v>0</v>
      </c>
      <c r="AO130" s="70" t="s">
        <v>121</v>
      </c>
      <c r="AP130" s="65" t="str">
        <f>'[1]ГАСТРОНОМИЯ, ВЫПЕЧКА'!$AA$11</f>
        <v>Хлеб ржано-пшеничный</v>
      </c>
      <c r="AQ130" s="71">
        <f>'[1]ГАСТРОНОМИЯ, ВЫПЕЧКА'!$P$13</f>
        <v>35</v>
      </c>
      <c r="AR130" s="109">
        <f>'[1]ГАСТРОНОМИЯ, ВЫПЕЧКА'!$L$31</f>
        <v>1.75</v>
      </c>
      <c r="AS130" s="109">
        <f>'[1]ГАСТРОНОМИЯ, ВЫПЕЧКА'!$N$31</f>
        <v>1.2250000000000001</v>
      </c>
      <c r="AT130" s="109">
        <f>'[1]ГАСТРОНОМИЯ, ВЫПЕЧКА'!$P$31</f>
        <v>11.725</v>
      </c>
      <c r="AU130" s="109">
        <f>'[1]ГАСТРОНОМИЯ, ВЫПЕЧКА'!$R$31</f>
        <v>61.25</v>
      </c>
      <c r="AV130" s="109">
        <v>0.22749999999999998</v>
      </c>
      <c r="AW130" s="109">
        <v>0</v>
      </c>
      <c r="AX130" s="109">
        <v>0</v>
      </c>
      <c r="AY130" s="109">
        <v>0</v>
      </c>
      <c r="AZ130" s="109">
        <v>10.0625</v>
      </c>
      <c r="BA130" s="109">
        <v>46.375</v>
      </c>
      <c r="BB130" s="109">
        <v>10.9375</v>
      </c>
      <c r="BC130" s="109">
        <v>1.365</v>
      </c>
      <c r="BD130" s="109">
        <v>10.5</v>
      </c>
      <c r="BE130" s="109">
        <v>0</v>
      </c>
      <c r="BF130" s="109">
        <v>0</v>
      </c>
      <c r="BG130" s="109">
        <v>0</v>
      </c>
      <c r="BH130" s="109">
        <f>'[1]ГАСТРОНОМИЯ, ВЫПЕЧКА'!$T$31</f>
        <v>0</v>
      </c>
    </row>
    <row r="131" spans="1:60" s="8" customFormat="1" ht="15.75" customHeight="1" x14ac:dyDescent="0.25">
      <c r="A131" s="70"/>
      <c r="B131" s="65"/>
      <c r="C131" s="71"/>
      <c r="D131" s="109"/>
      <c r="E131" s="109"/>
      <c r="F131" s="109"/>
      <c r="G131" s="109"/>
      <c r="H131" s="112"/>
      <c r="I131" s="112"/>
      <c r="J131" s="112"/>
      <c r="K131" s="112"/>
      <c r="L131" s="112"/>
      <c r="M131" s="112"/>
      <c r="N131" s="112"/>
      <c r="O131" s="112"/>
      <c r="P131" s="109"/>
      <c r="Q131" s="109"/>
      <c r="R131" s="109"/>
      <c r="S131" s="109"/>
      <c r="T131" s="109"/>
      <c r="U131" s="70"/>
      <c r="V131" s="65"/>
      <c r="W131" s="71"/>
      <c r="X131" s="109"/>
      <c r="Y131" s="109"/>
      <c r="Z131" s="109"/>
      <c r="AA131" s="109"/>
      <c r="AB131" s="112"/>
      <c r="AC131" s="112"/>
      <c r="AD131" s="112"/>
      <c r="AE131" s="112"/>
      <c r="AF131" s="112"/>
      <c r="AG131" s="112"/>
      <c r="AH131" s="112"/>
      <c r="AI131" s="112"/>
      <c r="AJ131" s="109"/>
      <c r="AK131" s="109"/>
      <c r="AL131" s="109"/>
      <c r="AM131" s="109"/>
      <c r="AN131" s="109"/>
      <c r="AO131" s="70"/>
      <c r="AP131" s="65"/>
      <c r="AQ131" s="71"/>
      <c r="AR131" s="109"/>
      <c r="AS131" s="109"/>
      <c r="AT131" s="109"/>
      <c r="AU131" s="109"/>
      <c r="AV131" s="109"/>
      <c r="AW131" s="109"/>
      <c r="AX131" s="109"/>
      <c r="AY131" s="109"/>
      <c r="AZ131" s="109"/>
      <c r="BA131" s="109"/>
      <c r="BB131" s="109"/>
      <c r="BC131" s="109"/>
      <c r="BD131" s="109"/>
      <c r="BE131" s="109"/>
      <c r="BF131" s="109"/>
      <c r="BG131" s="109"/>
      <c r="BH131" s="109"/>
    </row>
    <row r="132" spans="1:60" s="8" customFormat="1" ht="15.75" customHeight="1" x14ac:dyDescent="0.25">
      <c r="A132" s="72"/>
      <c r="B132" s="13" t="s">
        <v>6</v>
      </c>
      <c r="C132" s="98">
        <f>SUM(C125:C128)</f>
        <v>500</v>
      </c>
      <c r="D132" s="113">
        <f>SUM(D125:D131)</f>
        <v>13.82</v>
      </c>
      <c r="E132" s="113">
        <f>SUM(E125:E131)</f>
        <v>17.439999999999998</v>
      </c>
      <c r="F132" s="113">
        <f t="shared" ref="F132:T132" si="258">SUM(F125:F131)</f>
        <v>77.8</v>
      </c>
      <c r="G132" s="113">
        <f t="shared" si="258"/>
        <v>465.96000000000004</v>
      </c>
      <c r="H132" s="113">
        <f t="shared" si="258"/>
        <v>0.22000000000000003</v>
      </c>
      <c r="I132" s="113">
        <f t="shared" si="258"/>
        <v>0.3</v>
      </c>
      <c r="J132" s="113">
        <f t="shared" si="258"/>
        <v>174.52</v>
      </c>
      <c r="K132" s="113">
        <f t="shared" si="258"/>
        <v>3.2</v>
      </c>
      <c r="L132" s="113">
        <f t="shared" si="258"/>
        <v>98.419999999999987</v>
      </c>
      <c r="M132" s="113">
        <f t="shared" si="258"/>
        <v>184.44000000000003</v>
      </c>
      <c r="N132" s="113">
        <f t="shared" si="258"/>
        <v>36.64</v>
      </c>
      <c r="O132" s="113">
        <f t="shared" si="258"/>
        <v>3.62</v>
      </c>
      <c r="P132" s="113">
        <f t="shared" si="258"/>
        <v>75.5</v>
      </c>
      <c r="Q132" s="113">
        <f t="shared" si="258"/>
        <v>0</v>
      </c>
      <c r="R132" s="113">
        <f t="shared" si="258"/>
        <v>0</v>
      </c>
      <c r="S132" s="113">
        <f t="shared" si="258"/>
        <v>1</v>
      </c>
      <c r="T132" s="113">
        <f t="shared" si="258"/>
        <v>3.4916666666666667</v>
      </c>
      <c r="U132" s="72"/>
      <c r="V132" s="13" t="s">
        <v>6</v>
      </c>
      <c r="W132" s="98">
        <f>SUM(W125:W128)</f>
        <v>580</v>
      </c>
      <c r="X132" s="113">
        <f>SUM(X125:X131)</f>
        <v>16.749682539682539</v>
      </c>
      <c r="Y132" s="113">
        <f t="shared" ref="Y132:AN132" si="259">SUM(Y125:Y131)</f>
        <v>24.342142857142861</v>
      </c>
      <c r="Z132" s="113">
        <f t="shared" si="259"/>
        <v>100.01071428571427</v>
      </c>
      <c r="AA132" s="113">
        <f t="shared" si="259"/>
        <v>605.23349206349212</v>
      </c>
      <c r="AB132" s="113">
        <f t="shared" si="259"/>
        <v>0.34007142857142858</v>
      </c>
      <c r="AC132" s="113">
        <f t="shared" si="259"/>
        <v>0.42857142857142855</v>
      </c>
      <c r="AD132" s="113">
        <f t="shared" si="259"/>
        <v>290.85555555555555</v>
      </c>
      <c r="AE132" s="113">
        <f t="shared" si="259"/>
        <v>4.2222222222222223</v>
      </c>
      <c r="AF132" s="113">
        <f t="shared" si="259"/>
        <v>116.00570634920635</v>
      </c>
      <c r="AG132" s="113">
        <f t="shared" si="259"/>
        <v>232.54792063492064</v>
      </c>
      <c r="AH132" s="113">
        <f t="shared" si="259"/>
        <v>49.162738095238097</v>
      </c>
      <c r="AI132" s="113">
        <f t="shared" si="259"/>
        <v>4.7103968253968258</v>
      </c>
      <c r="AJ132" s="113">
        <f t="shared" si="259"/>
        <v>90.488571428571433</v>
      </c>
      <c r="AK132" s="113">
        <f t="shared" si="259"/>
        <v>0</v>
      </c>
      <c r="AL132" s="113">
        <f t="shared" si="259"/>
        <v>0</v>
      </c>
      <c r="AM132" s="113">
        <f t="shared" si="259"/>
        <v>1</v>
      </c>
      <c r="AN132" s="113">
        <f t="shared" si="259"/>
        <v>5.7766666666666664</v>
      </c>
      <c r="AO132" s="72"/>
      <c r="AP132" s="13" t="s">
        <v>6</v>
      </c>
      <c r="AQ132" s="98">
        <f>SUM(AQ125:AQ128)</f>
        <v>580</v>
      </c>
      <c r="AR132" s="113">
        <f>SUM(AR125:AR131)</f>
        <v>16.749682539682539</v>
      </c>
      <c r="AS132" s="113">
        <f t="shared" ref="AS132:BH132" si="260">SUM(AS125:AS131)</f>
        <v>24.342142857142861</v>
      </c>
      <c r="AT132" s="113">
        <f t="shared" si="260"/>
        <v>100.01071428571427</v>
      </c>
      <c r="AU132" s="113">
        <f t="shared" si="260"/>
        <v>605.23349206349212</v>
      </c>
      <c r="AV132" s="113">
        <f t="shared" si="260"/>
        <v>0.34007142857142858</v>
      </c>
      <c r="AW132" s="113">
        <f t="shared" si="260"/>
        <v>0.42857142857142855</v>
      </c>
      <c r="AX132" s="113">
        <f t="shared" si="260"/>
        <v>290.85555555555555</v>
      </c>
      <c r="AY132" s="113">
        <f t="shared" si="260"/>
        <v>4.2222222222222223</v>
      </c>
      <c r="AZ132" s="113">
        <f t="shared" si="260"/>
        <v>116.00570634920635</v>
      </c>
      <c r="BA132" s="113">
        <f t="shared" si="260"/>
        <v>232.54792063492064</v>
      </c>
      <c r="BB132" s="113">
        <f t="shared" si="260"/>
        <v>49.162738095238097</v>
      </c>
      <c r="BC132" s="113">
        <f t="shared" si="260"/>
        <v>3.2659523809523812</v>
      </c>
      <c r="BD132" s="113">
        <f t="shared" si="260"/>
        <v>90.488571428571433</v>
      </c>
      <c r="BE132" s="113">
        <f t="shared" si="260"/>
        <v>0</v>
      </c>
      <c r="BF132" s="113">
        <f t="shared" si="260"/>
        <v>0</v>
      </c>
      <c r="BG132" s="113">
        <f t="shared" si="260"/>
        <v>1</v>
      </c>
      <c r="BH132" s="113">
        <f t="shared" si="260"/>
        <v>5.7766666666666664</v>
      </c>
    </row>
    <row r="133" spans="1:60" s="8" customFormat="1" ht="15.75" customHeight="1" x14ac:dyDescent="0.25">
      <c r="A133" s="164" t="s">
        <v>16</v>
      </c>
      <c r="B133" s="164"/>
      <c r="C133" s="164"/>
      <c r="D133" s="164"/>
      <c r="E133" s="164"/>
      <c r="F133" s="164"/>
      <c r="G133" s="164"/>
      <c r="H133" s="164"/>
      <c r="I133" s="164"/>
      <c r="J133" s="164"/>
      <c r="K133" s="164"/>
      <c r="L133" s="164"/>
      <c r="M133" s="164"/>
      <c r="N133" s="164"/>
      <c r="O133" s="164"/>
      <c r="P133" s="164"/>
      <c r="Q133" s="164"/>
      <c r="R133" s="164"/>
      <c r="S133" s="164"/>
      <c r="T133" s="164"/>
      <c r="U133" s="164" t="s">
        <v>16</v>
      </c>
      <c r="V133" s="164"/>
      <c r="W133" s="164"/>
      <c r="X133" s="164"/>
      <c r="Y133" s="164"/>
      <c r="Z133" s="164"/>
      <c r="AA133" s="164"/>
      <c r="AB133" s="164"/>
      <c r="AC133" s="164"/>
      <c r="AD133" s="164"/>
      <c r="AE133" s="164"/>
      <c r="AF133" s="164"/>
      <c r="AG133" s="164"/>
      <c r="AH133" s="164"/>
      <c r="AI133" s="164"/>
      <c r="AJ133" s="164"/>
      <c r="AK133" s="164"/>
      <c r="AL133" s="164"/>
      <c r="AM133" s="164"/>
      <c r="AN133" s="164"/>
      <c r="AO133" s="164" t="s">
        <v>16</v>
      </c>
      <c r="AP133" s="164"/>
      <c r="AQ133" s="164"/>
      <c r="AR133" s="164"/>
      <c r="AS133" s="164"/>
      <c r="AT133" s="164"/>
      <c r="AU133" s="164"/>
      <c r="AV133" s="164"/>
      <c r="AW133" s="164"/>
      <c r="AX133" s="164"/>
      <c r="AY133" s="164"/>
      <c r="AZ133" s="164"/>
      <c r="BA133" s="164"/>
      <c r="BB133" s="164"/>
      <c r="BC133" s="164"/>
      <c r="BD133" s="164"/>
      <c r="BE133" s="164"/>
      <c r="BF133" s="164"/>
      <c r="BG133" s="164"/>
      <c r="BH133" s="164"/>
    </row>
    <row r="134" spans="1:60" s="8" customFormat="1" ht="15.6" customHeight="1" x14ac:dyDescent="0.25">
      <c r="A134" s="70" t="s">
        <v>181</v>
      </c>
      <c r="B134" s="116" t="str">
        <f>'[1]ФРУКТЫ, ОВОЩИ'!$E$219</f>
        <v>Салат из свежих огурцов</v>
      </c>
      <c r="C134" s="71">
        <f>'[1]ФРУКТЫ, ОВОЩИ'!$E$222</f>
        <v>60</v>
      </c>
      <c r="D134" s="109">
        <f>'[1]ФРУКТЫ, ОВОЩИ'!$A$240</f>
        <v>0.5</v>
      </c>
      <c r="E134" s="109">
        <f>'[1]ФРУКТЫ, ОВОЩИ'!$C$240</f>
        <v>4.4000000000000004</v>
      </c>
      <c r="F134" s="109">
        <f>'[1]ФРУКТЫ, ОВОЩИ'!$E$240</f>
        <v>1.4</v>
      </c>
      <c r="G134" s="109">
        <f>'[1]ФРУКТЫ, ОВОЩИ'!$G$240</f>
        <v>56.3</v>
      </c>
      <c r="H134" s="109">
        <v>0.01</v>
      </c>
      <c r="I134" s="109">
        <v>0</v>
      </c>
      <c r="J134" s="109">
        <v>0</v>
      </c>
      <c r="K134" s="109">
        <v>0</v>
      </c>
      <c r="L134" s="109">
        <v>11.5</v>
      </c>
      <c r="M134" s="109">
        <v>12</v>
      </c>
      <c r="N134" s="109">
        <v>7</v>
      </c>
      <c r="O134" s="109">
        <v>0.3</v>
      </c>
      <c r="P134" s="109">
        <v>38</v>
      </c>
      <c r="Q134" s="109">
        <v>0</v>
      </c>
      <c r="R134" s="109">
        <v>0</v>
      </c>
      <c r="S134" s="109">
        <v>0</v>
      </c>
      <c r="T134" s="109">
        <f>'[1]ФРУКТЫ, ОВОЩИ'!$I$240</f>
        <v>0.5</v>
      </c>
      <c r="U134" s="70" t="s">
        <v>182</v>
      </c>
      <c r="V134" s="65" t="str">
        <f>'[1]ФРУКТЫ, ОВОЩИ'!$E$219</f>
        <v>Салат из свежих огурцов</v>
      </c>
      <c r="W134" s="71">
        <f>'[1]ФРУКТЫ, ОВОЩИ'!$P$222</f>
        <v>100</v>
      </c>
      <c r="X134" s="109">
        <f>'[1]ФРУКТЫ, ОВОЩИ'!$L$240</f>
        <v>0.83333333333333337</v>
      </c>
      <c r="Y134" s="109">
        <f>'[1]ФРУКТЫ, ОВОЩИ'!$N$240</f>
        <v>7.3333333333333339</v>
      </c>
      <c r="Z134" s="109">
        <f>'[1]ФРУКТЫ, ОВОЩИ'!$P$240</f>
        <v>2.3333333333333335</v>
      </c>
      <c r="AA134" s="109">
        <f>'[1]ФРУКТЫ, ОВОЩИ'!$R$240</f>
        <v>93.833333333333329</v>
      </c>
      <c r="AB134" s="109">
        <f>H134*100/60</f>
        <v>1.6666666666666666E-2</v>
      </c>
      <c r="AC134" s="109">
        <f t="shared" ref="AC134" si="261">I134*100/60</f>
        <v>0</v>
      </c>
      <c r="AD134" s="109">
        <f t="shared" ref="AD134" si="262">J134*100/60</f>
        <v>0</v>
      </c>
      <c r="AE134" s="109">
        <f t="shared" ref="AE134" si="263">K134*100/60</f>
        <v>0</v>
      </c>
      <c r="AF134" s="109">
        <f t="shared" ref="AF134" si="264">L134*100/60</f>
        <v>19.166666666666668</v>
      </c>
      <c r="AG134" s="109">
        <f t="shared" ref="AG134" si="265">M134*100/60</f>
        <v>20</v>
      </c>
      <c r="AH134" s="109">
        <f t="shared" ref="AH134" si="266">N134*100/60</f>
        <v>11.666666666666666</v>
      </c>
      <c r="AI134" s="109">
        <f t="shared" ref="AI134" si="267">O134*100/60</f>
        <v>0.5</v>
      </c>
      <c r="AJ134" s="109">
        <f t="shared" ref="AJ134" si="268">P134*100/60</f>
        <v>63.333333333333336</v>
      </c>
      <c r="AK134" s="109">
        <f t="shared" ref="AK134" si="269">Q134*100/60</f>
        <v>0</v>
      </c>
      <c r="AL134" s="109">
        <f t="shared" ref="AL134" si="270">R134*100/60</f>
        <v>0</v>
      </c>
      <c r="AM134" s="109">
        <f t="shared" ref="AM134" si="271">S134*100/60</f>
        <v>0</v>
      </c>
      <c r="AN134" s="109">
        <f>'[1]ФРУКТЫ, ОВОЩИ'!$T$240</f>
        <v>0.83333333333333337</v>
      </c>
      <c r="AO134" s="70" t="s">
        <v>182</v>
      </c>
      <c r="AP134" s="65" t="str">
        <f>'[1]ФРУКТЫ, ОВОЩИ'!$E$219</f>
        <v>Салат из свежих огурцов</v>
      </c>
      <c r="AQ134" s="71">
        <f>'[1]ФРУКТЫ, ОВОЩИ'!$P$222</f>
        <v>100</v>
      </c>
      <c r="AR134" s="109">
        <f>'[1]ФРУКТЫ, ОВОЩИ'!$L$240</f>
        <v>0.83333333333333337</v>
      </c>
      <c r="AS134" s="109">
        <f>'[1]ФРУКТЫ, ОВОЩИ'!$N$240</f>
        <v>7.3333333333333339</v>
      </c>
      <c r="AT134" s="109">
        <f>'[1]ФРУКТЫ, ОВОЩИ'!$P$240</f>
        <v>2.3333333333333335</v>
      </c>
      <c r="AU134" s="109">
        <f>'[1]ФРУКТЫ, ОВОЩИ'!$R$240</f>
        <v>93.833333333333329</v>
      </c>
      <c r="AV134" s="109">
        <v>1.6666666666666666E-2</v>
      </c>
      <c r="AW134" s="109">
        <v>0</v>
      </c>
      <c r="AX134" s="109">
        <v>0</v>
      </c>
      <c r="AY134" s="109">
        <v>0</v>
      </c>
      <c r="AZ134" s="109">
        <v>19.166666666666668</v>
      </c>
      <c r="BA134" s="109">
        <v>20</v>
      </c>
      <c r="BB134" s="109">
        <v>11.666666666666666</v>
      </c>
      <c r="BC134" s="109">
        <v>0.5</v>
      </c>
      <c r="BD134" s="109">
        <v>63.333333333333336</v>
      </c>
      <c r="BE134" s="109">
        <v>0</v>
      </c>
      <c r="BF134" s="109">
        <v>0</v>
      </c>
      <c r="BG134" s="109">
        <v>0</v>
      </c>
      <c r="BH134" s="109">
        <f>'[1]ФРУКТЫ, ОВОЩИ'!$T$240</f>
        <v>0.83333333333333337</v>
      </c>
    </row>
    <row r="135" spans="1:60" s="8" customFormat="1" ht="15.75" customHeight="1" x14ac:dyDescent="0.25">
      <c r="A135" s="70" t="s">
        <v>90</v>
      </c>
      <c r="B135" s="65" t="str">
        <f>[1]СУПЫ!$E$219</f>
        <v>Рассольник ленинградский</v>
      </c>
      <c r="C135" s="71">
        <f>[1]СУПЫ!$E$222</f>
        <v>200</v>
      </c>
      <c r="D135" s="109">
        <f>[1]СУПЫ!$A$240</f>
        <v>1.9</v>
      </c>
      <c r="E135" s="109">
        <f>[1]СУПЫ!$C$240</f>
        <v>2.8</v>
      </c>
      <c r="F135" s="109">
        <f>[1]СУПЫ!$E$240</f>
        <v>12.2</v>
      </c>
      <c r="G135" s="109">
        <f>[1]СУПЫ!$G$240</f>
        <v>99.7</v>
      </c>
      <c r="H135" s="109">
        <v>0</v>
      </c>
      <c r="I135" s="109">
        <v>0</v>
      </c>
      <c r="J135" s="109">
        <v>33.5</v>
      </c>
      <c r="K135" s="109">
        <v>1.2</v>
      </c>
      <c r="L135" s="109">
        <v>29.15</v>
      </c>
      <c r="M135" s="109">
        <v>56.73</v>
      </c>
      <c r="N135" s="109">
        <v>14.2</v>
      </c>
      <c r="O135" s="109">
        <v>0.93</v>
      </c>
      <c r="P135" s="109">
        <v>36</v>
      </c>
      <c r="Q135" s="109">
        <v>0</v>
      </c>
      <c r="R135" s="109">
        <v>0</v>
      </c>
      <c r="S135" s="109">
        <v>0</v>
      </c>
      <c r="T135" s="109">
        <f>[1]СУПЫ!$I$240</f>
        <v>3.4</v>
      </c>
      <c r="U135" s="70" t="s">
        <v>89</v>
      </c>
      <c r="V135" s="65" t="str">
        <f>[1]СУПЫ!$P$219</f>
        <v>Рассольник ленинградский</v>
      </c>
      <c r="W135" s="71">
        <f>[1]СУПЫ!$P$222</f>
        <v>250</v>
      </c>
      <c r="X135" s="109">
        <f>[1]СУПЫ!$L$240</f>
        <v>2.375</v>
      </c>
      <c r="Y135" s="109">
        <f>[1]СУПЫ!$N$240</f>
        <v>3.5</v>
      </c>
      <c r="Z135" s="109">
        <f>[1]СУПЫ!$P$240</f>
        <v>15.25</v>
      </c>
      <c r="AA135" s="109">
        <f>[1]СУПЫ!$R$240</f>
        <v>124.625</v>
      </c>
      <c r="AB135" s="109">
        <f>H135*250/200</f>
        <v>0</v>
      </c>
      <c r="AC135" s="109">
        <f t="shared" ref="AC135:AM135" si="272">I135*250/200</f>
        <v>0</v>
      </c>
      <c r="AD135" s="109">
        <f t="shared" si="272"/>
        <v>41.875</v>
      </c>
      <c r="AE135" s="109">
        <f t="shared" si="272"/>
        <v>1.5</v>
      </c>
      <c r="AF135" s="109">
        <f t="shared" si="272"/>
        <v>36.4375</v>
      </c>
      <c r="AG135" s="109">
        <f t="shared" si="272"/>
        <v>70.912499999999994</v>
      </c>
      <c r="AH135" s="109">
        <f t="shared" si="272"/>
        <v>17.75</v>
      </c>
      <c r="AI135" s="109">
        <f t="shared" si="272"/>
        <v>1.1625000000000001</v>
      </c>
      <c r="AJ135" s="109">
        <f t="shared" si="272"/>
        <v>45</v>
      </c>
      <c r="AK135" s="109">
        <f t="shared" si="272"/>
        <v>0</v>
      </c>
      <c r="AL135" s="109">
        <f t="shared" si="272"/>
        <v>0</v>
      </c>
      <c r="AM135" s="109">
        <f t="shared" si="272"/>
        <v>0</v>
      </c>
      <c r="AN135" s="109">
        <f>[1]СУПЫ!$T$240</f>
        <v>4.25</v>
      </c>
      <c r="AO135" s="70" t="s">
        <v>89</v>
      </c>
      <c r="AP135" s="65" t="str">
        <f>[1]СУПЫ!$P$219</f>
        <v>Рассольник ленинградский</v>
      </c>
      <c r="AQ135" s="71">
        <f>[1]СУПЫ!$P$222</f>
        <v>250</v>
      </c>
      <c r="AR135" s="109">
        <f>[1]СУПЫ!$L$240</f>
        <v>2.375</v>
      </c>
      <c r="AS135" s="109">
        <f>[1]СУПЫ!$N$240</f>
        <v>3.5</v>
      </c>
      <c r="AT135" s="109">
        <f>[1]СУПЫ!$P$240</f>
        <v>15.25</v>
      </c>
      <c r="AU135" s="109">
        <f>[1]СУПЫ!$R$240</f>
        <v>124.625</v>
      </c>
      <c r="AV135" s="109">
        <v>0</v>
      </c>
      <c r="AW135" s="109">
        <v>0</v>
      </c>
      <c r="AX135" s="109">
        <v>41.875</v>
      </c>
      <c r="AY135" s="109">
        <v>1.5</v>
      </c>
      <c r="AZ135" s="109">
        <v>36.4375</v>
      </c>
      <c r="BA135" s="109">
        <v>70.912499999999994</v>
      </c>
      <c r="BB135" s="109">
        <v>17.75</v>
      </c>
      <c r="BC135" s="109">
        <v>1.1625000000000001</v>
      </c>
      <c r="BD135" s="109">
        <v>45</v>
      </c>
      <c r="BE135" s="109">
        <v>0</v>
      </c>
      <c r="BF135" s="109">
        <v>0</v>
      </c>
      <c r="BG135" s="109">
        <v>0</v>
      </c>
      <c r="BH135" s="109">
        <f>[1]СУПЫ!$T$240</f>
        <v>4.25</v>
      </c>
    </row>
    <row r="136" spans="1:60" s="8" customFormat="1" ht="15.75" customHeight="1" x14ac:dyDescent="0.25">
      <c r="A136" s="73" t="s">
        <v>15</v>
      </c>
      <c r="B136" s="65" t="str">
        <f>'[1]МЯСО, РЫБА'!$E$260</f>
        <v>Печень говяжья по-строгановски</v>
      </c>
      <c r="C136" s="99" t="str">
        <f>'[1]МЯСО, РЫБА'!$E$263</f>
        <v>90/40</v>
      </c>
      <c r="D136" s="109">
        <f>'[1]МЯСО, РЫБА'!$A$279</f>
        <v>13.1</v>
      </c>
      <c r="E136" s="109">
        <f>'[1]МЯСО, РЫБА'!$C$279</f>
        <v>11.2</v>
      </c>
      <c r="F136" s="109">
        <f>'[1]МЯСО, РЫБА'!$E$279</f>
        <v>5.82</v>
      </c>
      <c r="G136" s="109">
        <f>'[1]МЯСО, РЫБА'!$G$279</f>
        <v>195.7</v>
      </c>
      <c r="H136" s="109">
        <v>0.1</v>
      </c>
      <c r="I136" s="109">
        <v>0</v>
      </c>
      <c r="J136" s="109">
        <v>724</v>
      </c>
      <c r="K136" s="109">
        <v>1</v>
      </c>
      <c r="L136" s="109">
        <v>61.5</v>
      </c>
      <c r="M136" s="109">
        <v>125</v>
      </c>
      <c r="N136" s="109">
        <v>17</v>
      </c>
      <c r="O136" s="109">
        <v>0.5</v>
      </c>
      <c r="P136" s="109">
        <v>25</v>
      </c>
      <c r="Q136" s="109">
        <v>0</v>
      </c>
      <c r="R136" s="109">
        <v>0</v>
      </c>
      <c r="S136" s="109">
        <v>0</v>
      </c>
      <c r="T136" s="109">
        <f>'[1]МЯСО, РЫБА'!$I$279</f>
        <v>12.05</v>
      </c>
      <c r="U136" s="73" t="s">
        <v>14</v>
      </c>
      <c r="V136" s="65" t="str">
        <f>'[1]МЯСО, РЫБА'!$P$260</f>
        <v>Печень говяжья по-строгановски</v>
      </c>
      <c r="W136" s="99" t="str">
        <f>'[1]МЯСО, РЫБА'!$P$263</f>
        <v>100/50</v>
      </c>
      <c r="X136" s="109">
        <f>'[1]МЯСО, РЫБА'!$L$279</f>
        <v>15.115384615384615</v>
      </c>
      <c r="Y136" s="109">
        <f>'[1]МЯСО, РЫБА'!$N$279</f>
        <v>12.923076923076923</v>
      </c>
      <c r="Z136" s="109">
        <f>'[1]МЯСО, РЫБА'!$P$279</f>
        <v>6.7153846153846155</v>
      </c>
      <c r="AA136" s="109">
        <f>'[1]МЯСО, РЫБА'!$R$279</f>
        <v>225.80769230769232</v>
      </c>
      <c r="AB136" s="109">
        <f>H136*120/150</f>
        <v>0.08</v>
      </c>
      <c r="AC136" s="109">
        <f t="shared" ref="AC136:AM136" si="273">I136*120/150</f>
        <v>0</v>
      </c>
      <c r="AD136" s="109">
        <f t="shared" si="273"/>
        <v>579.20000000000005</v>
      </c>
      <c r="AE136" s="109">
        <f t="shared" si="273"/>
        <v>0.8</v>
      </c>
      <c r="AF136" s="109">
        <f t="shared" si="273"/>
        <v>49.2</v>
      </c>
      <c r="AG136" s="109">
        <f t="shared" si="273"/>
        <v>100</v>
      </c>
      <c r="AH136" s="109">
        <f t="shared" si="273"/>
        <v>13.6</v>
      </c>
      <c r="AI136" s="109">
        <f t="shared" si="273"/>
        <v>0.4</v>
      </c>
      <c r="AJ136" s="109">
        <f t="shared" si="273"/>
        <v>20</v>
      </c>
      <c r="AK136" s="109">
        <f t="shared" si="273"/>
        <v>0</v>
      </c>
      <c r="AL136" s="109">
        <f t="shared" si="273"/>
        <v>0</v>
      </c>
      <c r="AM136" s="109">
        <f t="shared" si="273"/>
        <v>0</v>
      </c>
      <c r="AN136" s="109">
        <f>'[1]МЯСО, РЫБА'!$T$279</f>
        <v>13.903846153846153</v>
      </c>
      <c r="AO136" s="73" t="s">
        <v>14</v>
      </c>
      <c r="AP136" s="65" t="str">
        <f>'[1]МЯСО, РЫБА'!$P$260</f>
        <v>Печень говяжья по-строгановски</v>
      </c>
      <c r="AQ136" s="99" t="str">
        <f>'[1]МЯСО, РЫБА'!$P$263</f>
        <v>100/50</v>
      </c>
      <c r="AR136" s="109">
        <f>'[1]МЯСО, РЫБА'!$L$279</f>
        <v>15.115384615384615</v>
      </c>
      <c r="AS136" s="109">
        <f>'[1]МЯСО, РЫБА'!$N$279</f>
        <v>12.923076923076923</v>
      </c>
      <c r="AT136" s="109">
        <f>'[1]МЯСО, РЫБА'!$P$279</f>
        <v>6.7153846153846155</v>
      </c>
      <c r="AU136" s="109">
        <f>'[1]МЯСО, РЫБА'!$R$279</f>
        <v>225.80769230769232</v>
      </c>
      <c r="AV136" s="109">
        <v>0.08</v>
      </c>
      <c r="AW136" s="109">
        <v>0</v>
      </c>
      <c r="AX136" s="109">
        <v>579.20000000000005</v>
      </c>
      <c r="AY136" s="109">
        <v>0.8</v>
      </c>
      <c r="AZ136" s="109">
        <v>49.2</v>
      </c>
      <c r="BA136" s="109">
        <v>100</v>
      </c>
      <c r="BB136" s="109">
        <v>13.6</v>
      </c>
      <c r="BC136" s="109">
        <v>0.4</v>
      </c>
      <c r="BD136" s="109">
        <v>20</v>
      </c>
      <c r="BE136" s="109">
        <v>0</v>
      </c>
      <c r="BF136" s="109">
        <v>0</v>
      </c>
      <c r="BG136" s="109">
        <v>0</v>
      </c>
      <c r="BH136" s="109">
        <f>'[1]МЯСО, РЫБА'!$T$279</f>
        <v>13.903846153846153</v>
      </c>
    </row>
    <row r="137" spans="1:60" s="8" customFormat="1" ht="15.75" customHeight="1" x14ac:dyDescent="0.25">
      <c r="A137" s="73" t="s">
        <v>133</v>
      </c>
      <c r="B137" s="65" t="str">
        <f>[1]ГАРНИРЫ!$E$227</f>
        <v>Каша гречневая рассыпчатая</v>
      </c>
      <c r="C137" s="99">
        <f>[1]ГАРНИРЫ!$E$230</f>
        <v>150</v>
      </c>
      <c r="D137" s="109">
        <f>[1]ГАРНИРЫ!$A$247</f>
        <v>1.9</v>
      </c>
      <c r="E137" s="109">
        <f>[1]ГАРНИРЫ!$C$247</f>
        <v>2.9</v>
      </c>
      <c r="F137" s="109">
        <f>[1]ГАРНИРЫ!$E$247</f>
        <v>28.5</v>
      </c>
      <c r="G137" s="109">
        <f>[1]ГАРНИРЫ!$G$247</f>
        <v>134.19999999999999</v>
      </c>
      <c r="H137" s="109">
        <v>0</v>
      </c>
      <c r="I137" s="109">
        <v>0</v>
      </c>
      <c r="J137" s="109">
        <v>6.7</v>
      </c>
      <c r="K137" s="109">
        <v>0</v>
      </c>
      <c r="L137" s="109">
        <v>9.8000000000000007</v>
      </c>
      <c r="M137" s="109">
        <v>50.3</v>
      </c>
      <c r="N137" s="109">
        <v>15</v>
      </c>
      <c r="O137" s="109">
        <v>0.5</v>
      </c>
      <c r="P137" s="109">
        <v>10.199999999999999</v>
      </c>
      <c r="Q137" s="109">
        <v>0</v>
      </c>
      <c r="R137" s="109">
        <v>0</v>
      </c>
      <c r="S137" s="109">
        <v>0</v>
      </c>
      <c r="T137" s="109">
        <f>[1]ГАРНИРЫ!$I$247</f>
        <v>0</v>
      </c>
      <c r="U137" s="73" t="s">
        <v>134</v>
      </c>
      <c r="V137" s="65" t="str">
        <f>[1]ГАРНИРЫ!$P$227</f>
        <v>Каша гречневая рассыпчатая</v>
      </c>
      <c r="W137" s="99">
        <f>[1]ГАРНИРЫ!$P$230</f>
        <v>180</v>
      </c>
      <c r="X137" s="109">
        <f>[1]ГАРНИРЫ!$L$247</f>
        <v>2.2799999999999998</v>
      </c>
      <c r="Y137" s="109">
        <f>[1]ГАРНИРЫ!$N$247</f>
        <v>3.48</v>
      </c>
      <c r="Z137" s="109">
        <f>[1]ГАРНИРЫ!$P$247</f>
        <v>34.200000000000003</v>
      </c>
      <c r="AA137" s="109">
        <f>[1]ГАРНИРЫ!$R$247</f>
        <v>161.03999999999996</v>
      </c>
      <c r="AB137" s="109">
        <f>H137*180/150</f>
        <v>0</v>
      </c>
      <c r="AC137" s="109">
        <f t="shared" ref="AC137:AM137" si="274">I137*180/150</f>
        <v>0</v>
      </c>
      <c r="AD137" s="109">
        <f t="shared" si="274"/>
        <v>8.0399999999999991</v>
      </c>
      <c r="AE137" s="109">
        <f t="shared" si="274"/>
        <v>0</v>
      </c>
      <c r="AF137" s="109">
        <f t="shared" si="274"/>
        <v>11.760000000000002</v>
      </c>
      <c r="AG137" s="109">
        <f t="shared" si="274"/>
        <v>60.36</v>
      </c>
      <c r="AH137" s="109">
        <f t="shared" si="274"/>
        <v>18</v>
      </c>
      <c r="AI137" s="109">
        <f t="shared" si="274"/>
        <v>0.6</v>
      </c>
      <c r="AJ137" s="109">
        <f t="shared" si="274"/>
        <v>12.239999999999998</v>
      </c>
      <c r="AK137" s="109">
        <f t="shared" si="274"/>
        <v>0</v>
      </c>
      <c r="AL137" s="109">
        <f t="shared" si="274"/>
        <v>0</v>
      </c>
      <c r="AM137" s="109">
        <f t="shared" si="274"/>
        <v>0</v>
      </c>
      <c r="AN137" s="109">
        <f>[1]ГАРНИРЫ!$T$247</f>
        <v>0</v>
      </c>
      <c r="AO137" s="73" t="s">
        <v>134</v>
      </c>
      <c r="AP137" s="65" t="str">
        <f>[1]ГАРНИРЫ!$P$227</f>
        <v>Каша гречневая рассыпчатая</v>
      </c>
      <c r="AQ137" s="99">
        <f>[1]ГАРНИРЫ!$P$230</f>
        <v>180</v>
      </c>
      <c r="AR137" s="109">
        <f>[1]ГАРНИРЫ!$L$247</f>
        <v>2.2799999999999998</v>
      </c>
      <c r="AS137" s="109">
        <f>[1]ГАРНИРЫ!$N$247</f>
        <v>3.48</v>
      </c>
      <c r="AT137" s="109">
        <f>[1]ГАРНИРЫ!$P$247</f>
        <v>34.200000000000003</v>
      </c>
      <c r="AU137" s="109">
        <f>[1]ГАРНИРЫ!$R$247</f>
        <v>161.03999999999996</v>
      </c>
      <c r="AV137" s="109">
        <v>0</v>
      </c>
      <c r="AW137" s="109">
        <v>0</v>
      </c>
      <c r="AX137" s="109">
        <v>8.0399999999999991</v>
      </c>
      <c r="AY137" s="109">
        <v>0</v>
      </c>
      <c r="AZ137" s="109">
        <v>11.760000000000002</v>
      </c>
      <c r="BA137" s="109">
        <v>60.36</v>
      </c>
      <c r="BB137" s="109">
        <v>18</v>
      </c>
      <c r="BC137" s="109">
        <v>0.6</v>
      </c>
      <c r="BD137" s="109">
        <v>12.239999999999998</v>
      </c>
      <c r="BE137" s="109">
        <v>0</v>
      </c>
      <c r="BF137" s="109">
        <v>0</v>
      </c>
      <c r="BG137" s="109">
        <v>0</v>
      </c>
      <c r="BH137" s="109">
        <f>[1]ГАРНИРЫ!$T$247</f>
        <v>0</v>
      </c>
    </row>
    <row r="138" spans="1:60" s="8" customFormat="1" ht="15.6" customHeight="1" x14ac:dyDescent="0.25">
      <c r="A138" s="70" t="s">
        <v>11</v>
      </c>
      <c r="B138" s="65" t="str">
        <f>[1]НАПИТКИ!$P$220</f>
        <v>Сок фруктовый</v>
      </c>
      <c r="C138" s="71">
        <f>[1]НАПИТКИ!$P$223</f>
        <v>200</v>
      </c>
      <c r="D138" s="109">
        <f>[1]НАПИТКИ!$L$241</f>
        <v>2</v>
      </c>
      <c r="E138" s="109">
        <f>[1]НАПИТКИ!$N$241</f>
        <v>0.16666666666666666</v>
      </c>
      <c r="F138" s="109">
        <f>[1]НАПИТКИ!$P$241</f>
        <v>3.7777777777777777</v>
      </c>
      <c r="G138" s="109">
        <f>[1]НАПИТКИ!$R$241</f>
        <v>24.888888888888889</v>
      </c>
      <c r="H138" s="109">
        <v>0.02</v>
      </c>
      <c r="I138" s="109">
        <v>0</v>
      </c>
      <c r="J138" s="109">
        <v>0</v>
      </c>
      <c r="K138" s="109">
        <v>0</v>
      </c>
      <c r="L138" s="109">
        <v>14</v>
      </c>
      <c r="M138" s="109">
        <v>14</v>
      </c>
      <c r="N138" s="109">
        <v>8</v>
      </c>
      <c r="O138" s="109">
        <v>0.22</v>
      </c>
      <c r="P138" s="109">
        <v>25</v>
      </c>
      <c r="Q138" s="109">
        <v>0</v>
      </c>
      <c r="R138" s="109">
        <v>0</v>
      </c>
      <c r="S138" s="109">
        <v>0</v>
      </c>
      <c r="T138" s="109">
        <f>[1]НАПИТКИ!$T$241</f>
        <v>8</v>
      </c>
      <c r="U138" s="70" t="s">
        <v>11</v>
      </c>
      <c r="V138" s="65" t="str">
        <f>[1]НАПИТКИ!$P$220</f>
        <v>Сок фруктовый</v>
      </c>
      <c r="W138" s="71">
        <f>[1]НАПИТКИ!$P$223</f>
        <v>200</v>
      </c>
      <c r="X138" s="109">
        <f>[1]НАПИТКИ!$L$241</f>
        <v>2</v>
      </c>
      <c r="Y138" s="109">
        <f>[1]НАПИТКИ!$N$241</f>
        <v>0.16666666666666666</v>
      </c>
      <c r="Z138" s="109">
        <f>[1]НАПИТКИ!$P$241</f>
        <v>3.7777777777777777</v>
      </c>
      <c r="AA138" s="109">
        <f>[1]НАПИТКИ!$R$241</f>
        <v>24.888888888888889</v>
      </c>
      <c r="AB138" s="109">
        <f>H138</f>
        <v>0.02</v>
      </c>
      <c r="AC138" s="109">
        <f t="shared" ref="AC138" si="275">I138</f>
        <v>0</v>
      </c>
      <c r="AD138" s="109">
        <f t="shared" ref="AD138" si="276">J138</f>
        <v>0</v>
      </c>
      <c r="AE138" s="109">
        <f t="shared" ref="AE138" si="277">K138</f>
        <v>0</v>
      </c>
      <c r="AF138" s="109">
        <f t="shared" ref="AF138" si="278">L138</f>
        <v>14</v>
      </c>
      <c r="AG138" s="109">
        <f t="shared" ref="AG138" si="279">M138</f>
        <v>14</v>
      </c>
      <c r="AH138" s="109">
        <f t="shared" ref="AH138" si="280">N138</f>
        <v>8</v>
      </c>
      <c r="AI138" s="109">
        <f t="shared" ref="AI138" si="281">O138</f>
        <v>0.22</v>
      </c>
      <c r="AJ138" s="109">
        <f t="shared" ref="AJ138" si="282">P138</f>
        <v>25</v>
      </c>
      <c r="AK138" s="109">
        <f t="shared" ref="AK138" si="283">Q138</f>
        <v>0</v>
      </c>
      <c r="AL138" s="109">
        <f t="shared" ref="AL138" si="284">R138</f>
        <v>0</v>
      </c>
      <c r="AM138" s="109">
        <f t="shared" ref="AM138" si="285">S138</f>
        <v>0</v>
      </c>
      <c r="AN138" s="109">
        <f>[1]НАПИТКИ!$T$241</f>
        <v>8</v>
      </c>
      <c r="AO138" s="70" t="s">
        <v>11</v>
      </c>
      <c r="AP138" s="65" t="str">
        <f>[1]НАПИТКИ!$P$220</f>
        <v>Сок фруктовый</v>
      </c>
      <c r="AQ138" s="71">
        <f>[1]НАПИТКИ!$P$223</f>
        <v>200</v>
      </c>
      <c r="AR138" s="109">
        <f>[1]НАПИТКИ!$L$241</f>
        <v>2</v>
      </c>
      <c r="AS138" s="109">
        <f>[1]НАПИТКИ!$N$241</f>
        <v>0.16666666666666666</v>
      </c>
      <c r="AT138" s="109">
        <f>[1]НАПИТКИ!$P$241</f>
        <v>3.7777777777777777</v>
      </c>
      <c r="AU138" s="109">
        <f>[1]НАПИТКИ!$R$241</f>
        <v>24.888888888888889</v>
      </c>
      <c r="AV138" s="109">
        <v>0.02</v>
      </c>
      <c r="AW138" s="109">
        <v>0</v>
      </c>
      <c r="AX138" s="109">
        <v>0</v>
      </c>
      <c r="AY138" s="109">
        <v>0</v>
      </c>
      <c r="AZ138" s="109">
        <v>14</v>
      </c>
      <c r="BA138" s="109">
        <v>14</v>
      </c>
      <c r="BB138" s="109">
        <v>8</v>
      </c>
      <c r="BC138" s="109">
        <v>0.22</v>
      </c>
      <c r="BD138" s="109">
        <v>25</v>
      </c>
      <c r="BE138" s="109">
        <v>0</v>
      </c>
      <c r="BF138" s="109">
        <v>0</v>
      </c>
      <c r="BG138" s="109">
        <v>0</v>
      </c>
      <c r="BH138" s="109">
        <f>[1]НАПИТКИ!$T$241</f>
        <v>8</v>
      </c>
    </row>
    <row r="139" spans="1:60" s="8" customFormat="1" ht="15.6" customHeight="1" x14ac:dyDescent="0.25">
      <c r="A139" s="70" t="s">
        <v>10</v>
      </c>
      <c r="B139" s="65" t="str">
        <f>'[1]ГАСТРОНОМИЯ, ВЫПЕЧКА'!$AA$52</f>
        <v>Хлеб пшеничный</v>
      </c>
      <c r="C139" s="71">
        <f>'[1]ГАСТРОНОМИЯ, ВЫПЕЧКА'!$AA$54</f>
        <v>45</v>
      </c>
      <c r="D139" s="109">
        <f>'[1]ГАСТРОНОМИЯ, ВЫПЕЧКА'!$W$72</f>
        <v>0.38571428571428573</v>
      </c>
      <c r="E139" s="109">
        <f>'[1]ГАСТРОНОМИЯ, ВЫПЕЧКА'!$Y$72</f>
        <v>5.1428571428571428E-2</v>
      </c>
      <c r="F139" s="109">
        <f>'[1]ГАСТРОНОМИЯ, ВЫПЕЧКА'!$AA$72</f>
        <v>21.857142857142858</v>
      </c>
      <c r="G139" s="109">
        <f>'[1]ГАСТРОНОМИЯ, ВЫПЕЧКА'!$AC$72</f>
        <v>93.857142857142861</v>
      </c>
      <c r="H139" s="109">
        <v>0.02</v>
      </c>
      <c r="I139" s="109">
        <v>0.2</v>
      </c>
      <c r="J139" s="109">
        <v>0</v>
      </c>
      <c r="K139" s="109">
        <v>0</v>
      </c>
      <c r="L139" s="109">
        <v>4.5999999999999996</v>
      </c>
      <c r="M139" s="109">
        <v>17.399999999999999</v>
      </c>
      <c r="N139" s="109">
        <v>6.6</v>
      </c>
      <c r="O139" s="109">
        <v>0.22</v>
      </c>
      <c r="P139" s="109">
        <v>9</v>
      </c>
      <c r="Q139" s="109">
        <v>0</v>
      </c>
      <c r="R139" s="109">
        <v>0</v>
      </c>
      <c r="S139" s="109">
        <v>0</v>
      </c>
      <c r="T139" s="109">
        <f>'[1]ГАСТРОНОМИЯ, ВЫПЕЧКА'!$AE$72</f>
        <v>0</v>
      </c>
      <c r="U139" s="70" t="s">
        <v>122</v>
      </c>
      <c r="V139" s="65" t="str">
        <f>'[1]ГАСТРОНОМИЯ, ВЫПЕЧКА'!$AL$52</f>
        <v>Хлеб пшеничный</v>
      </c>
      <c r="W139" s="71">
        <f>'[1]ГАСТРОНОМИЯ, ВЫПЕЧКА'!$AW$54</f>
        <v>55</v>
      </c>
      <c r="X139" s="109">
        <f>'[1]ГАСТРОНОМИЯ, ВЫПЕЧКА'!$AS$72</f>
        <v>0.47142857142857142</v>
      </c>
      <c r="Y139" s="109">
        <f>'[1]ГАСТРОНОМИЯ, ВЫПЕЧКА'!$AU$72</f>
        <v>6.2857142857142861E-2</v>
      </c>
      <c r="Z139" s="109">
        <f>'[1]ГАСТРОНОМИЯ, ВЫПЕЧКА'!$AW$72</f>
        <v>26.714285714285715</v>
      </c>
      <c r="AA139" s="109">
        <f>'[1]ГАСТРОНОМИЯ, ВЫПЕЧКА'!$AY$72</f>
        <v>114.71428571428571</v>
      </c>
      <c r="AB139" s="109">
        <f>H139*55/45</f>
        <v>2.4444444444444446E-2</v>
      </c>
      <c r="AC139" s="109">
        <f t="shared" ref="AC139" si="286">I139*55/45</f>
        <v>0.24444444444444444</v>
      </c>
      <c r="AD139" s="109">
        <f t="shared" ref="AD139" si="287">J139*55/45</f>
        <v>0</v>
      </c>
      <c r="AE139" s="109">
        <f t="shared" ref="AE139" si="288">K139*55/45</f>
        <v>0</v>
      </c>
      <c r="AF139" s="109">
        <f t="shared" ref="AF139" si="289">L139*55/45</f>
        <v>5.6222222222222218</v>
      </c>
      <c r="AG139" s="109">
        <f t="shared" ref="AG139" si="290">M139*55/45</f>
        <v>21.266666666666666</v>
      </c>
      <c r="AH139" s="109">
        <f t="shared" ref="AH139" si="291">N139*55/45</f>
        <v>8.0666666666666664</v>
      </c>
      <c r="AI139" s="109">
        <f t="shared" ref="AI139" si="292">O139*55/45</f>
        <v>0.2688888888888889</v>
      </c>
      <c r="AJ139" s="109">
        <f t="shared" ref="AJ139" si="293">P139*55/45</f>
        <v>11</v>
      </c>
      <c r="AK139" s="109">
        <f t="shared" ref="AK139" si="294">Q139*55/45</f>
        <v>0</v>
      </c>
      <c r="AL139" s="109">
        <f t="shared" ref="AL139" si="295">R139*55/45</f>
        <v>0</v>
      </c>
      <c r="AM139" s="109">
        <f t="shared" ref="AM139" si="296">S139*55/45</f>
        <v>0</v>
      </c>
      <c r="AN139" s="109">
        <f>'[1]ГАСТРОНОМИЯ, ВЫПЕЧКА'!$BA$72</f>
        <v>0</v>
      </c>
      <c r="AO139" s="70" t="s">
        <v>122</v>
      </c>
      <c r="AP139" s="65" t="str">
        <f>'[1]ГАСТРОНОМИЯ, ВЫПЕЧКА'!$AL$52</f>
        <v>Хлеб пшеничный</v>
      </c>
      <c r="AQ139" s="71">
        <f>'[1]ГАСТРОНОМИЯ, ВЫПЕЧКА'!$AW$54</f>
        <v>55</v>
      </c>
      <c r="AR139" s="109">
        <f>'[1]ГАСТРОНОМИЯ, ВЫПЕЧКА'!$AS$72</f>
        <v>0.47142857142857142</v>
      </c>
      <c r="AS139" s="109">
        <f>'[1]ГАСТРОНОМИЯ, ВЫПЕЧКА'!$AU$72</f>
        <v>6.2857142857142861E-2</v>
      </c>
      <c r="AT139" s="109">
        <f>'[1]ГАСТРОНОМИЯ, ВЫПЕЧКА'!$AW$72</f>
        <v>26.714285714285715</v>
      </c>
      <c r="AU139" s="109">
        <f>'[1]ГАСТРОНОМИЯ, ВЫПЕЧКА'!$AY$72</f>
        <v>114.71428571428571</v>
      </c>
      <c r="AV139" s="109">
        <v>2.4444444444444446E-2</v>
      </c>
      <c r="AW139" s="109">
        <v>0.24444444444444444</v>
      </c>
      <c r="AX139" s="109">
        <v>0</v>
      </c>
      <c r="AY139" s="109">
        <v>0</v>
      </c>
      <c r="AZ139" s="109">
        <v>5.6222222222222218</v>
      </c>
      <c r="BA139" s="109">
        <v>21.266666666666666</v>
      </c>
      <c r="BB139" s="109">
        <v>8.0666666666666664</v>
      </c>
      <c r="BC139" s="109">
        <v>0.2688888888888889</v>
      </c>
      <c r="BD139" s="109">
        <v>11</v>
      </c>
      <c r="BE139" s="109">
        <v>0</v>
      </c>
      <c r="BF139" s="109">
        <v>0</v>
      </c>
      <c r="BG139" s="109">
        <v>0</v>
      </c>
      <c r="BH139" s="109">
        <f>'[1]ГАСТРОНОМИЯ, ВЫПЕЧКА'!$BA$72</f>
        <v>0</v>
      </c>
    </row>
    <row r="140" spans="1:60" s="8" customFormat="1" ht="15.6" customHeight="1" x14ac:dyDescent="0.25">
      <c r="A140" s="70" t="s">
        <v>8</v>
      </c>
      <c r="B140" s="65" t="str">
        <f>'[1]ГАСТРОНОМИЯ, ВЫПЕЧКА'!$AA$11</f>
        <v>Хлеб ржано-пшеничный</v>
      </c>
      <c r="C140" s="71">
        <f>'[1]ГАСТРОНОМИЯ, ВЫПЕЧКА'!$AA$13</f>
        <v>30</v>
      </c>
      <c r="D140" s="109">
        <f>'[1]ГАСТРОНОМИЯ, ВЫПЕЧКА'!$W$31</f>
        <v>1.5</v>
      </c>
      <c r="E140" s="109">
        <f>'[1]ГАСТРОНОМИЯ, ВЫПЕЧКА'!$Y$31</f>
        <v>1.05</v>
      </c>
      <c r="F140" s="109">
        <f>'[1]ГАСТРОНОМИЯ, ВЫПЕЧКА'!$AA$31</f>
        <v>10.050000000000001</v>
      </c>
      <c r="G140" s="109">
        <f>'[1]ГАСТРОНОМИЯ, ВЫПЕЧКА'!$AC$31</f>
        <v>52.5</v>
      </c>
      <c r="H140" s="109">
        <v>0.13</v>
      </c>
      <c r="I140" s="109">
        <v>0</v>
      </c>
      <c r="J140" s="109">
        <v>0</v>
      </c>
      <c r="K140" s="109">
        <v>0</v>
      </c>
      <c r="L140" s="109">
        <v>5.75</v>
      </c>
      <c r="M140" s="109">
        <v>26.5</v>
      </c>
      <c r="N140" s="109">
        <v>6.25</v>
      </c>
      <c r="O140" s="109">
        <v>0.78</v>
      </c>
      <c r="P140" s="109">
        <v>7</v>
      </c>
      <c r="Q140" s="109">
        <v>0</v>
      </c>
      <c r="R140" s="109">
        <v>0</v>
      </c>
      <c r="S140" s="109">
        <v>0</v>
      </c>
      <c r="T140" s="109">
        <f>'[1]ГАСТРОНОМИЯ, ВЫПЕЧКА'!$AE$31</f>
        <v>0</v>
      </c>
      <c r="U140" s="70" t="s">
        <v>7</v>
      </c>
      <c r="V140" s="65" t="str">
        <f>'[1]ГАСТРОНОМИЯ, ВЫПЕЧКА'!$AL$11</f>
        <v>Хлеб ржано-пшеничный</v>
      </c>
      <c r="W140" s="71">
        <f>'[1]ГАСТРОНОМИЯ, ВЫПЕЧКА'!$AL$13</f>
        <v>40</v>
      </c>
      <c r="X140" s="109">
        <f>'[1]ГАСТРОНОМИЯ, ВЫПЕЧКА'!$AH$31</f>
        <v>2</v>
      </c>
      <c r="Y140" s="109">
        <f>'[1]ГАСТРОНОМИЯ, ВЫПЕЧКА'!$AJ$31</f>
        <v>1.4</v>
      </c>
      <c r="Z140" s="109">
        <f>'[1]ГАСТРОНОМИЯ, ВЫПЕЧКА'!$AL$31</f>
        <v>13.4</v>
      </c>
      <c r="AA140" s="109">
        <f>'[1]ГАСТРОНОМИЯ, ВЫПЕЧКА'!$AN$31</f>
        <v>70</v>
      </c>
      <c r="AB140" s="109">
        <v>0.1</v>
      </c>
      <c r="AC140" s="109">
        <f t="shared" ref="AC140" si="297">I140*40/30</f>
        <v>0</v>
      </c>
      <c r="AD140" s="109">
        <f t="shared" ref="AD140" si="298">J140*40/30</f>
        <v>0</v>
      </c>
      <c r="AE140" s="109">
        <f t="shared" ref="AE140" si="299">K140*40/30</f>
        <v>0</v>
      </c>
      <c r="AF140" s="109">
        <f t="shared" ref="AF140" si="300">L140*40/30</f>
        <v>7.666666666666667</v>
      </c>
      <c r="AG140" s="109">
        <f t="shared" ref="AG140" si="301">M140*40/30</f>
        <v>35.333333333333336</v>
      </c>
      <c r="AH140" s="109">
        <f t="shared" ref="AH140" si="302">N140*40/30</f>
        <v>8.3333333333333339</v>
      </c>
      <c r="AI140" s="109">
        <f t="shared" ref="AI140" si="303">O140*40/30</f>
        <v>1.04</v>
      </c>
      <c r="AJ140" s="109">
        <f t="shared" ref="AJ140" si="304">P140*40/30</f>
        <v>9.3333333333333339</v>
      </c>
      <c r="AK140" s="109">
        <f t="shared" ref="AK140" si="305">Q140*40/30</f>
        <v>0</v>
      </c>
      <c r="AL140" s="109">
        <f t="shared" ref="AL140" si="306">R140*40/30</f>
        <v>0</v>
      </c>
      <c r="AM140" s="109">
        <f t="shared" ref="AM140" si="307">S140*40/30</f>
        <v>0</v>
      </c>
      <c r="AN140" s="109">
        <f>'[1]ГАСТРОНОМИЯ, ВЫПЕЧКА'!$AP$31</f>
        <v>0</v>
      </c>
      <c r="AO140" s="70" t="s">
        <v>7</v>
      </c>
      <c r="AP140" s="65" t="str">
        <f>'[1]ГАСТРОНОМИЯ, ВЫПЕЧКА'!$AL$11</f>
        <v>Хлеб ржано-пшеничный</v>
      </c>
      <c r="AQ140" s="71">
        <f>'[1]ГАСТРОНОМИЯ, ВЫПЕЧКА'!$AL$13</f>
        <v>40</v>
      </c>
      <c r="AR140" s="109">
        <f>'[1]ГАСТРОНОМИЯ, ВЫПЕЧКА'!$AH$31</f>
        <v>2</v>
      </c>
      <c r="AS140" s="109">
        <f>'[1]ГАСТРОНОМИЯ, ВЫПЕЧКА'!$AJ$31</f>
        <v>1.4</v>
      </c>
      <c r="AT140" s="109">
        <f>'[1]ГАСТРОНОМИЯ, ВЫПЕЧКА'!$AL$31</f>
        <v>13.4</v>
      </c>
      <c r="AU140" s="109">
        <f>'[1]ГАСТРОНОМИЯ, ВЫПЕЧКА'!$AN$31</f>
        <v>70</v>
      </c>
      <c r="AV140" s="109">
        <v>0.1</v>
      </c>
      <c r="AW140" s="109">
        <v>0</v>
      </c>
      <c r="AX140" s="109">
        <v>0</v>
      </c>
      <c r="AY140" s="109">
        <v>0</v>
      </c>
      <c r="AZ140" s="109">
        <v>7.666666666666667</v>
      </c>
      <c r="BA140" s="109">
        <v>35.333333333333336</v>
      </c>
      <c r="BB140" s="109">
        <v>8.3333333333333339</v>
      </c>
      <c r="BC140" s="109">
        <v>1.04</v>
      </c>
      <c r="BD140" s="109">
        <v>9.3333333333333339</v>
      </c>
      <c r="BE140" s="109">
        <v>0</v>
      </c>
      <c r="BF140" s="109">
        <v>0</v>
      </c>
      <c r="BG140" s="109">
        <v>0</v>
      </c>
      <c r="BH140" s="109">
        <f>'[1]ГАСТРОНОМИЯ, ВЫПЕЧКА'!$AP$31</f>
        <v>0</v>
      </c>
    </row>
    <row r="141" spans="1:60" s="8" customFormat="1" ht="15.6" customHeight="1" x14ac:dyDescent="0.25">
      <c r="A141" s="70" t="s">
        <v>19</v>
      </c>
      <c r="B141" s="65" t="str">
        <f>'[1]ФРУКТЫ, ОВОЩИ'!$P$11</f>
        <v>Фрукты свежие (яблоки)</v>
      </c>
      <c r="C141" s="71">
        <f>'[1]ФРУКТЫ, ОВОЩИ'!$E$14</f>
        <v>100</v>
      </c>
      <c r="D141" s="109">
        <f>'[1]ФРУКТЫ, ОВОЩИ'!$A$27</f>
        <v>0.4</v>
      </c>
      <c r="E141" s="109">
        <f>'[1]ФРУКТЫ, ОВОЩИ'!$C$27</f>
        <v>0.4</v>
      </c>
      <c r="F141" s="109">
        <f>'[1]ФРУКТЫ, ОВОЩИ'!$E$27</f>
        <v>10.4</v>
      </c>
      <c r="G141" s="109">
        <f>'[1]ФРУКТЫ, ОВОЩИ'!$G$27</f>
        <v>45</v>
      </c>
      <c r="H141" s="109">
        <v>7.0000000000000007E-2</v>
      </c>
      <c r="I141" s="109">
        <v>0</v>
      </c>
      <c r="J141" s="109">
        <v>0.14000000000000001</v>
      </c>
      <c r="K141" s="109">
        <v>0</v>
      </c>
      <c r="L141" s="109">
        <v>36</v>
      </c>
      <c r="M141" s="109">
        <v>61.2</v>
      </c>
      <c r="N141" s="109">
        <v>18.8</v>
      </c>
      <c r="O141" s="109">
        <v>1.08</v>
      </c>
      <c r="P141" s="109">
        <v>45</v>
      </c>
      <c r="Q141" s="109">
        <v>0</v>
      </c>
      <c r="R141" s="109">
        <v>0</v>
      </c>
      <c r="S141" s="109">
        <v>0</v>
      </c>
      <c r="T141" s="109">
        <f>'[1]ФРУКТЫ, ОВОЩИ'!$I$27</f>
        <v>10</v>
      </c>
      <c r="U141" s="70" t="s">
        <v>19</v>
      </c>
      <c r="V141" s="65" t="str">
        <f>'[1]ФРУКТЫ, ОВОЩИ'!$P$11</f>
        <v>Фрукты свежие (яблоки)</v>
      </c>
      <c r="W141" s="71">
        <f>'[1]ФРУКТЫ, ОВОЩИ'!$E$14</f>
        <v>100</v>
      </c>
      <c r="X141" s="109">
        <f>'[1]ФРУКТЫ, ОВОЩИ'!$A$27</f>
        <v>0.4</v>
      </c>
      <c r="Y141" s="109">
        <f>'[1]ФРУКТЫ, ОВОЩИ'!$C$27</f>
        <v>0.4</v>
      </c>
      <c r="Z141" s="109">
        <f>'[1]ФРУКТЫ, ОВОЩИ'!$E$27</f>
        <v>10.4</v>
      </c>
      <c r="AA141" s="109">
        <f>'[1]ФРУКТЫ, ОВОЩИ'!$G$27</f>
        <v>45</v>
      </c>
      <c r="AB141" s="109">
        <v>0.1</v>
      </c>
      <c r="AC141" s="109">
        <f t="shared" ref="AC141" si="308">I141</f>
        <v>0</v>
      </c>
      <c r="AD141" s="109">
        <f t="shared" ref="AD141" si="309">J141</f>
        <v>0.14000000000000001</v>
      </c>
      <c r="AE141" s="109">
        <f t="shared" ref="AE141" si="310">K141</f>
        <v>0</v>
      </c>
      <c r="AF141" s="109">
        <f t="shared" ref="AF141" si="311">L141</f>
        <v>36</v>
      </c>
      <c r="AG141" s="109">
        <f t="shared" ref="AG141" si="312">M141</f>
        <v>61.2</v>
      </c>
      <c r="AH141" s="109">
        <f t="shared" ref="AH141" si="313">N141</f>
        <v>18.8</v>
      </c>
      <c r="AI141" s="109">
        <f t="shared" ref="AI141" si="314">O141</f>
        <v>1.08</v>
      </c>
      <c r="AJ141" s="109">
        <f t="shared" ref="AJ141" si="315">P141</f>
        <v>45</v>
      </c>
      <c r="AK141" s="109">
        <f t="shared" ref="AK141" si="316">Q141</f>
        <v>0</v>
      </c>
      <c r="AL141" s="109">
        <f t="shared" ref="AL141" si="317">R141</f>
        <v>0</v>
      </c>
      <c r="AM141" s="109">
        <f t="shared" ref="AM141" si="318">S141</f>
        <v>0</v>
      </c>
      <c r="AN141" s="109">
        <f>'[1]ФРУКТЫ, ОВОЩИ'!$I$27</f>
        <v>10</v>
      </c>
      <c r="AO141" s="70" t="s">
        <v>19</v>
      </c>
      <c r="AP141" s="65" t="str">
        <f>'[1]ФРУКТЫ, ОВОЩИ'!$P$11</f>
        <v>Фрукты свежие (яблоки)</v>
      </c>
      <c r="AQ141" s="71">
        <f>'[1]ФРУКТЫ, ОВОЩИ'!$E$14</f>
        <v>100</v>
      </c>
      <c r="AR141" s="109">
        <f>'[1]ФРУКТЫ, ОВОЩИ'!$A$27</f>
        <v>0.4</v>
      </c>
      <c r="AS141" s="109">
        <f>'[1]ФРУКТЫ, ОВОЩИ'!$C$27</f>
        <v>0.4</v>
      </c>
      <c r="AT141" s="109">
        <f>'[1]ФРУКТЫ, ОВОЩИ'!$E$27</f>
        <v>10.4</v>
      </c>
      <c r="AU141" s="109">
        <f>'[1]ФРУКТЫ, ОВОЩИ'!$G$27</f>
        <v>45</v>
      </c>
      <c r="AV141" s="109">
        <v>0.1</v>
      </c>
      <c r="AW141" s="109">
        <v>0</v>
      </c>
      <c r="AX141" s="109">
        <v>0.14000000000000001</v>
      </c>
      <c r="AY141" s="109">
        <v>0</v>
      </c>
      <c r="AZ141" s="109">
        <v>36</v>
      </c>
      <c r="BA141" s="109">
        <v>61.2</v>
      </c>
      <c r="BB141" s="109">
        <v>18.8</v>
      </c>
      <c r="BC141" s="109">
        <v>1.08</v>
      </c>
      <c r="BD141" s="109">
        <v>45</v>
      </c>
      <c r="BE141" s="109">
        <v>0</v>
      </c>
      <c r="BF141" s="109">
        <v>0</v>
      </c>
      <c r="BG141" s="109">
        <v>0</v>
      </c>
      <c r="BH141" s="109">
        <f>'[1]ФРУКТЫ, ОВОЩИ'!$I$27</f>
        <v>10</v>
      </c>
    </row>
    <row r="142" spans="1:60" s="8" customFormat="1" ht="15.75" customHeight="1" x14ac:dyDescent="0.25">
      <c r="A142" s="70"/>
      <c r="B142" s="65"/>
      <c r="C142" s="71"/>
      <c r="D142" s="109"/>
      <c r="E142" s="109"/>
      <c r="F142" s="109"/>
      <c r="G142" s="109"/>
      <c r="H142" s="112"/>
      <c r="I142" s="112"/>
      <c r="J142" s="112"/>
      <c r="K142" s="112"/>
      <c r="L142" s="112"/>
      <c r="M142" s="112"/>
      <c r="N142" s="112"/>
      <c r="O142" s="112"/>
      <c r="P142" s="109"/>
      <c r="Q142" s="109"/>
      <c r="R142" s="109"/>
      <c r="S142" s="109"/>
      <c r="T142" s="109"/>
      <c r="U142" s="70"/>
      <c r="V142" s="65"/>
      <c r="W142" s="71"/>
      <c r="X142" s="109"/>
      <c r="Y142" s="109"/>
      <c r="Z142" s="109"/>
      <c r="AA142" s="109"/>
      <c r="AB142" s="112"/>
      <c r="AC142" s="112"/>
      <c r="AD142" s="112"/>
      <c r="AE142" s="112"/>
      <c r="AF142" s="112"/>
      <c r="AG142" s="112"/>
      <c r="AH142" s="112"/>
      <c r="AI142" s="112"/>
      <c r="AJ142" s="109"/>
      <c r="AK142" s="109"/>
      <c r="AL142" s="109"/>
      <c r="AM142" s="109"/>
      <c r="AN142" s="109"/>
      <c r="AO142" s="70"/>
      <c r="AP142" s="65"/>
      <c r="AQ142" s="71"/>
      <c r="AR142" s="109"/>
      <c r="AS142" s="109"/>
      <c r="AT142" s="109"/>
      <c r="AU142" s="109"/>
      <c r="AV142" s="109"/>
      <c r="AW142" s="109"/>
      <c r="AX142" s="109"/>
      <c r="AY142" s="109"/>
      <c r="AZ142" s="109"/>
      <c r="BA142" s="109"/>
      <c r="BB142" s="109"/>
      <c r="BC142" s="109"/>
      <c r="BD142" s="109"/>
      <c r="BE142" s="109"/>
      <c r="BF142" s="109"/>
      <c r="BG142" s="109"/>
      <c r="BH142" s="109"/>
    </row>
    <row r="143" spans="1:60" s="8" customFormat="1" ht="15.75" customHeight="1" x14ac:dyDescent="0.25">
      <c r="A143" s="72"/>
      <c r="B143" s="13" t="s">
        <v>6</v>
      </c>
      <c r="C143" s="100">
        <f>SUM(C134:C138)+130</f>
        <v>740</v>
      </c>
      <c r="D143" s="113">
        <f>SUM(D134:D142)</f>
        <v>21.685714285714283</v>
      </c>
      <c r="E143" s="113">
        <f t="shared" ref="E143:T143" si="319">SUM(E134:E142)</f>
        <v>22.968095238095234</v>
      </c>
      <c r="F143" s="113">
        <f t="shared" si="319"/>
        <v>94.004920634920637</v>
      </c>
      <c r="G143" s="113">
        <f t="shared" si="319"/>
        <v>702.14603174603178</v>
      </c>
      <c r="H143" s="113">
        <f t="shared" si="319"/>
        <v>0.35000000000000003</v>
      </c>
      <c r="I143" s="113">
        <f t="shared" si="319"/>
        <v>0.2</v>
      </c>
      <c r="J143" s="113">
        <f t="shared" si="319"/>
        <v>764.34</v>
      </c>
      <c r="K143" s="113">
        <f t="shared" si="319"/>
        <v>2.2000000000000002</v>
      </c>
      <c r="L143" s="113">
        <f t="shared" si="319"/>
        <v>172.3</v>
      </c>
      <c r="M143" s="113">
        <f t="shared" si="319"/>
        <v>363.12999999999994</v>
      </c>
      <c r="N143" s="113">
        <f t="shared" si="319"/>
        <v>92.85</v>
      </c>
      <c r="O143" s="113">
        <f t="shared" si="319"/>
        <v>4.53</v>
      </c>
      <c r="P143" s="113">
        <f t="shared" si="319"/>
        <v>195.2</v>
      </c>
      <c r="Q143" s="113">
        <f t="shared" si="319"/>
        <v>0</v>
      </c>
      <c r="R143" s="113">
        <f t="shared" si="319"/>
        <v>0</v>
      </c>
      <c r="S143" s="113">
        <f t="shared" si="319"/>
        <v>0</v>
      </c>
      <c r="T143" s="113">
        <f t="shared" si="319"/>
        <v>33.950000000000003</v>
      </c>
      <c r="U143" s="72"/>
      <c r="V143" s="13" t="s">
        <v>6</v>
      </c>
      <c r="W143" s="100">
        <f>SUM(W134:W138)+150</f>
        <v>880</v>
      </c>
      <c r="X143" s="113">
        <f>SUM(X134:X142)</f>
        <v>25.47514652014652</v>
      </c>
      <c r="Y143" s="113">
        <f t="shared" ref="Y143:AN143" si="320">SUM(Y134:Y142)</f>
        <v>29.265934065934065</v>
      </c>
      <c r="Z143" s="113">
        <f t="shared" si="320"/>
        <v>112.79078144078146</v>
      </c>
      <c r="AA143" s="132">
        <f t="shared" si="320"/>
        <v>859.90920024420018</v>
      </c>
      <c r="AB143" s="113">
        <f t="shared" si="320"/>
        <v>0.34111111111111114</v>
      </c>
      <c r="AC143" s="113">
        <f t="shared" si="320"/>
        <v>0.24444444444444444</v>
      </c>
      <c r="AD143" s="113">
        <f t="shared" si="320"/>
        <v>629.255</v>
      </c>
      <c r="AE143" s="113">
        <f t="shared" si="320"/>
        <v>2.2999999999999998</v>
      </c>
      <c r="AF143" s="113">
        <f t="shared" si="320"/>
        <v>179.85305555555556</v>
      </c>
      <c r="AG143" s="113">
        <f t="shared" si="320"/>
        <v>383.07249999999993</v>
      </c>
      <c r="AH143" s="113">
        <f t="shared" si="320"/>
        <v>104.21666666666665</v>
      </c>
      <c r="AI143" s="113">
        <f t="shared" si="320"/>
        <v>5.2713888888888896</v>
      </c>
      <c r="AJ143" s="113">
        <f t="shared" si="320"/>
        <v>230.90666666666669</v>
      </c>
      <c r="AK143" s="113">
        <f t="shared" si="320"/>
        <v>0</v>
      </c>
      <c r="AL143" s="113">
        <f t="shared" si="320"/>
        <v>0</v>
      </c>
      <c r="AM143" s="113">
        <f t="shared" si="320"/>
        <v>0</v>
      </c>
      <c r="AN143" s="113">
        <f t="shared" si="320"/>
        <v>36.987179487179489</v>
      </c>
      <c r="AO143" s="72"/>
      <c r="AP143" s="13" t="s">
        <v>6</v>
      </c>
      <c r="AQ143" s="100">
        <f>SUM(AQ134:AQ138)+150</f>
        <v>880</v>
      </c>
      <c r="AR143" s="113">
        <f>SUM(AR134:AR142)</f>
        <v>25.47514652014652</v>
      </c>
      <c r="AS143" s="113">
        <f t="shared" ref="AS143:BH143" si="321">SUM(AS134:AS142)</f>
        <v>29.265934065934065</v>
      </c>
      <c r="AT143" s="113">
        <f t="shared" si="321"/>
        <v>112.79078144078146</v>
      </c>
      <c r="AU143" s="132">
        <f t="shared" si="321"/>
        <v>859.90920024420018</v>
      </c>
      <c r="AV143" s="113">
        <f t="shared" si="321"/>
        <v>0.34111111111111114</v>
      </c>
      <c r="AW143" s="113">
        <f t="shared" si="321"/>
        <v>0.24444444444444444</v>
      </c>
      <c r="AX143" s="113">
        <f t="shared" si="321"/>
        <v>629.255</v>
      </c>
      <c r="AY143" s="113">
        <f t="shared" si="321"/>
        <v>2.2999999999999998</v>
      </c>
      <c r="AZ143" s="113">
        <f t="shared" si="321"/>
        <v>179.85305555555556</v>
      </c>
      <c r="BA143" s="113">
        <f t="shared" si="321"/>
        <v>383.07249999999993</v>
      </c>
      <c r="BB143" s="113">
        <f t="shared" si="321"/>
        <v>104.21666666666665</v>
      </c>
      <c r="BC143" s="113">
        <f t="shared" si="321"/>
        <v>5.2713888888888896</v>
      </c>
      <c r="BD143" s="113">
        <f t="shared" si="321"/>
        <v>230.90666666666669</v>
      </c>
      <c r="BE143" s="113">
        <f t="shared" si="321"/>
        <v>0</v>
      </c>
      <c r="BF143" s="113">
        <f t="shared" si="321"/>
        <v>0</v>
      </c>
      <c r="BG143" s="113">
        <f t="shared" si="321"/>
        <v>0</v>
      </c>
      <c r="BH143" s="113">
        <f t="shared" si="321"/>
        <v>36.987179487179489</v>
      </c>
    </row>
    <row r="144" spans="1:60" s="8" customFormat="1" ht="15.75" customHeight="1" x14ac:dyDescent="0.25">
      <c r="A144" s="164" t="s">
        <v>105</v>
      </c>
      <c r="B144" s="164"/>
      <c r="C144" s="164"/>
      <c r="D144" s="164"/>
      <c r="E144" s="164"/>
      <c r="F144" s="164"/>
      <c r="G144" s="164"/>
      <c r="H144" s="164"/>
      <c r="I144" s="164"/>
      <c r="J144" s="164"/>
      <c r="K144" s="164"/>
      <c r="L144" s="164"/>
      <c r="M144" s="164"/>
      <c r="N144" s="164"/>
      <c r="O144" s="164"/>
      <c r="P144" s="164"/>
      <c r="Q144" s="164"/>
      <c r="R144" s="164"/>
      <c r="S144" s="164"/>
      <c r="T144" s="164"/>
      <c r="U144" s="164" t="s">
        <v>105</v>
      </c>
      <c r="V144" s="164"/>
      <c r="W144" s="164"/>
      <c r="X144" s="164"/>
      <c r="Y144" s="164"/>
      <c r="Z144" s="164"/>
      <c r="AA144" s="164"/>
      <c r="AB144" s="164"/>
      <c r="AC144" s="164"/>
      <c r="AD144" s="164"/>
      <c r="AE144" s="164"/>
      <c r="AF144" s="164"/>
      <c r="AG144" s="164"/>
      <c r="AH144" s="164"/>
      <c r="AI144" s="164"/>
      <c r="AJ144" s="164"/>
      <c r="AK144" s="164"/>
      <c r="AL144" s="164"/>
      <c r="AM144" s="164"/>
      <c r="AN144" s="164"/>
      <c r="AO144" s="164" t="s">
        <v>105</v>
      </c>
      <c r="AP144" s="164"/>
      <c r="AQ144" s="164"/>
      <c r="AR144" s="164"/>
      <c r="AS144" s="164"/>
      <c r="AT144" s="164"/>
      <c r="AU144" s="164"/>
      <c r="AV144" s="164"/>
      <c r="AW144" s="164"/>
      <c r="AX144" s="164"/>
      <c r="AY144" s="164"/>
      <c r="AZ144" s="164"/>
      <c r="BA144" s="164"/>
      <c r="BB144" s="164"/>
      <c r="BC144" s="164"/>
      <c r="BD144" s="164"/>
      <c r="BE144" s="164"/>
      <c r="BF144" s="164"/>
      <c r="BG144" s="164"/>
      <c r="BH144" s="164"/>
    </row>
    <row r="145" spans="1:60" s="8" customFormat="1" ht="15.75" customHeight="1" x14ac:dyDescent="0.25">
      <c r="A145" s="70" t="s">
        <v>84</v>
      </c>
      <c r="B145" s="65" t="str">
        <f>'[1]ГАСТРОНОМИЯ, ВЫПЕЧКА'!$E$94</f>
        <v>Пирог Южный</v>
      </c>
      <c r="C145" s="71">
        <f>'[1]ГАСТРОНОМИЯ, ВЫПЕЧКА'!$E$97</f>
        <v>100</v>
      </c>
      <c r="D145" s="109">
        <f>'[1]ГАСТРОНОМИЯ, ВЫПЕЧКА'!$A$117</f>
        <v>2.8</v>
      </c>
      <c r="E145" s="109">
        <f>'[1]ГАСТРОНОМИЯ, ВЫПЕЧКА'!$C$117</f>
        <v>2.8</v>
      </c>
      <c r="F145" s="109">
        <f>'[1]ГАСТРОНОМИЯ, ВЫПЕЧКА'!$E$117</f>
        <v>29.3</v>
      </c>
      <c r="G145" s="109">
        <f>'[1]ГАСТРОНОМИЯ, ВЫПЕЧКА'!$G$117</f>
        <v>185.5</v>
      </c>
      <c r="H145" s="109">
        <v>0.1</v>
      </c>
      <c r="I145" s="109">
        <v>0.2</v>
      </c>
      <c r="J145" s="109">
        <v>3.97</v>
      </c>
      <c r="K145" s="109">
        <v>0</v>
      </c>
      <c r="L145" s="109">
        <v>3.06</v>
      </c>
      <c r="M145" s="109">
        <v>10.09</v>
      </c>
      <c r="N145" s="109">
        <v>7.1</v>
      </c>
      <c r="O145" s="109">
        <v>0.3</v>
      </c>
      <c r="P145" s="109">
        <v>11.2</v>
      </c>
      <c r="Q145" s="109">
        <v>0</v>
      </c>
      <c r="R145" s="109">
        <v>0</v>
      </c>
      <c r="S145" s="109">
        <v>0</v>
      </c>
      <c r="T145" s="109">
        <f>'[1]ГАСТРОНОМИЯ, ВЫПЕЧКА'!$I$117</f>
        <v>2.5</v>
      </c>
      <c r="U145" s="70" t="s">
        <v>135</v>
      </c>
      <c r="V145" s="65" t="str">
        <f>'[1]ГАСТРОНОМИЯ, ВЫПЕЧКА'!$P$94</f>
        <v>Пирог Южный</v>
      </c>
      <c r="W145" s="71">
        <f>'[1]ГАСТРОНОМИЯ, ВЫПЕЧКА'!$P$97</f>
        <v>150</v>
      </c>
      <c r="X145" s="109">
        <f>'[1]ГАСТРОНОМИЯ, ВЫПЕЧКА'!$L$117</f>
        <v>4.2</v>
      </c>
      <c r="Y145" s="109">
        <f>'[1]ГАСТРОНОМИЯ, ВЫПЕЧКА'!$N$117</f>
        <v>4.2</v>
      </c>
      <c r="Z145" s="109">
        <f>'[1]ГАСТРОНОМИЯ, ВЫПЕЧКА'!$P$117</f>
        <v>43.95</v>
      </c>
      <c r="AA145" s="109">
        <f>'[1]ГАСТРОНОМИЯ, ВЫПЕЧКА'!$R$117</f>
        <v>278.25</v>
      </c>
      <c r="AB145" s="109">
        <v>0.1</v>
      </c>
      <c r="AC145" s="109">
        <f t="shared" ref="AC145:AM145" si="322">I145*150/100</f>
        <v>0.3</v>
      </c>
      <c r="AD145" s="109">
        <f t="shared" si="322"/>
        <v>5.9550000000000001</v>
      </c>
      <c r="AE145" s="109">
        <f t="shared" si="322"/>
        <v>0</v>
      </c>
      <c r="AF145" s="109">
        <f t="shared" si="322"/>
        <v>4.59</v>
      </c>
      <c r="AG145" s="109">
        <f t="shared" si="322"/>
        <v>15.135</v>
      </c>
      <c r="AH145" s="109">
        <f t="shared" si="322"/>
        <v>10.65</v>
      </c>
      <c r="AI145" s="109">
        <f t="shared" si="322"/>
        <v>0.45</v>
      </c>
      <c r="AJ145" s="109">
        <f t="shared" si="322"/>
        <v>16.8</v>
      </c>
      <c r="AK145" s="109">
        <f t="shared" si="322"/>
        <v>0</v>
      </c>
      <c r="AL145" s="109">
        <f t="shared" si="322"/>
        <v>0</v>
      </c>
      <c r="AM145" s="109">
        <f t="shared" si="322"/>
        <v>0</v>
      </c>
      <c r="AN145" s="109">
        <f>'[1]ГАСТРОНОМИЯ, ВЫПЕЧКА'!$T$117</f>
        <v>3.75</v>
      </c>
      <c r="AO145" s="70" t="s">
        <v>135</v>
      </c>
      <c r="AP145" s="65" t="str">
        <f>'[1]ГАСТРОНОМИЯ, ВЫПЕЧКА'!$P$94</f>
        <v>Пирог Южный</v>
      </c>
      <c r="AQ145" s="71">
        <f>'[1]ГАСТРОНОМИЯ, ВЫПЕЧКА'!$P$97</f>
        <v>150</v>
      </c>
      <c r="AR145" s="109">
        <f>'[1]ГАСТРОНОМИЯ, ВЫПЕЧКА'!$L$117</f>
        <v>4.2</v>
      </c>
      <c r="AS145" s="109">
        <f>'[1]ГАСТРОНОМИЯ, ВЫПЕЧКА'!$N$117</f>
        <v>4.2</v>
      </c>
      <c r="AT145" s="109">
        <f>'[1]ГАСТРОНОМИЯ, ВЫПЕЧКА'!$P$117</f>
        <v>43.95</v>
      </c>
      <c r="AU145" s="109">
        <f>'[1]ГАСТРОНОМИЯ, ВЫПЕЧКА'!$R$117</f>
        <v>278.25</v>
      </c>
      <c r="AV145" s="109">
        <v>0.1</v>
      </c>
      <c r="AW145" s="109">
        <v>0.3</v>
      </c>
      <c r="AX145" s="109">
        <v>5.9550000000000001</v>
      </c>
      <c r="AY145" s="109">
        <v>0</v>
      </c>
      <c r="AZ145" s="109">
        <v>4.59</v>
      </c>
      <c r="BA145" s="109">
        <v>15.135</v>
      </c>
      <c r="BB145" s="109">
        <v>10.65</v>
      </c>
      <c r="BC145" s="109">
        <v>0.45</v>
      </c>
      <c r="BD145" s="109">
        <v>16.8</v>
      </c>
      <c r="BE145" s="109">
        <v>0</v>
      </c>
      <c r="BF145" s="109">
        <v>0</v>
      </c>
      <c r="BG145" s="109">
        <v>0</v>
      </c>
      <c r="BH145" s="109">
        <f>'[1]ГАСТРОНОМИЯ, ВЫПЕЧКА'!$T$117</f>
        <v>3.75</v>
      </c>
    </row>
    <row r="146" spans="1:60" s="8" customFormat="1" ht="15.75" hidden="1" customHeight="1" x14ac:dyDescent="0.25">
      <c r="A146" s="70"/>
      <c r="B146" s="65"/>
      <c r="C146" s="71"/>
      <c r="D146" s="109"/>
      <c r="E146" s="109"/>
      <c r="F146" s="109"/>
      <c r="G146" s="109"/>
      <c r="H146" s="109"/>
      <c r="I146" s="109"/>
      <c r="J146" s="109"/>
      <c r="K146" s="109"/>
      <c r="L146" s="109"/>
      <c r="M146" s="109"/>
      <c r="N146" s="109"/>
      <c r="O146" s="109"/>
      <c r="P146" s="109"/>
      <c r="Q146" s="109"/>
      <c r="R146" s="109"/>
      <c r="S146" s="109"/>
      <c r="T146" s="109"/>
      <c r="U146" s="70"/>
      <c r="V146" s="65"/>
      <c r="W146" s="71"/>
      <c r="X146" s="109"/>
      <c r="Y146" s="109"/>
      <c r="Z146" s="109"/>
      <c r="AA146" s="109"/>
      <c r="AB146" s="109"/>
      <c r="AC146" s="109"/>
      <c r="AD146" s="109"/>
      <c r="AE146" s="109"/>
      <c r="AF146" s="109"/>
      <c r="AG146" s="109"/>
      <c r="AH146" s="109"/>
      <c r="AI146" s="109"/>
      <c r="AJ146" s="109"/>
      <c r="AK146" s="109"/>
      <c r="AL146" s="109"/>
      <c r="AM146" s="109"/>
      <c r="AN146" s="109"/>
      <c r="AO146" s="70"/>
      <c r="AP146" s="65"/>
      <c r="AQ146" s="71"/>
      <c r="AR146" s="109"/>
      <c r="AS146" s="109"/>
      <c r="AT146" s="109"/>
      <c r="AU146" s="109"/>
      <c r="AV146" s="109"/>
      <c r="AW146" s="109"/>
      <c r="AX146" s="109"/>
      <c r="AY146" s="109"/>
      <c r="AZ146" s="109"/>
      <c r="BA146" s="109"/>
      <c r="BB146" s="109"/>
      <c r="BC146" s="109"/>
      <c r="BD146" s="109"/>
      <c r="BE146" s="109"/>
      <c r="BF146" s="109"/>
      <c r="BG146" s="109"/>
      <c r="BH146" s="109"/>
    </row>
    <row r="147" spans="1:60" s="8" customFormat="1" ht="15.75" customHeight="1" x14ac:dyDescent="0.25">
      <c r="A147" s="70"/>
      <c r="B147" s="65" t="s">
        <v>221</v>
      </c>
      <c r="C147" s="71">
        <v>200</v>
      </c>
      <c r="D147" s="109">
        <v>10</v>
      </c>
      <c r="E147" s="109">
        <v>5</v>
      </c>
      <c r="F147" s="109">
        <v>7</v>
      </c>
      <c r="G147" s="109">
        <v>108</v>
      </c>
      <c r="H147" s="112">
        <v>0</v>
      </c>
      <c r="I147" s="112">
        <v>0</v>
      </c>
      <c r="J147" s="112">
        <v>0.06</v>
      </c>
      <c r="K147" s="112">
        <v>0</v>
      </c>
      <c r="L147" s="112">
        <v>212.18</v>
      </c>
      <c r="M147" s="112">
        <v>112</v>
      </c>
      <c r="N147" s="112">
        <v>18</v>
      </c>
      <c r="O147" s="112">
        <v>0.18</v>
      </c>
      <c r="P147" s="109">
        <v>54</v>
      </c>
      <c r="Q147" s="109">
        <v>0</v>
      </c>
      <c r="R147" s="109">
        <v>0</v>
      </c>
      <c r="S147" s="109">
        <v>1</v>
      </c>
      <c r="T147" s="109">
        <v>0</v>
      </c>
      <c r="U147" s="70"/>
      <c r="V147" s="65" t="s">
        <v>221</v>
      </c>
      <c r="W147" s="71">
        <v>200</v>
      </c>
      <c r="X147" s="109">
        <v>10</v>
      </c>
      <c r="Y147" s="109">
        <v>5</v>
      </c>
      <c r="Z147" s="109">
        <v>7</v>
      </c>
      <c r="AA147" s="109">
        <v>108</v>
      </c>
      <c r="AB147" s="112">
        <v>0</v>
      </c>
      <c r="AC147" s="112">
        <v>0</v>
      </c>
      <c r="AD147" s="112">
        <v>0.06</v>
      </c>
      <c r="AE147" s="112">
        <v>0</v>
      </c>
      <c r="AF147" s="112">
        <v>212.18</v>
      </c>
      <c r="AG147" s="112">
        <v>112</v>
      </c>
      <c r="AH147" s="112">
        <v>24.34</v>
      </c>
      <c r="AI147" s="112">
        <v>0.18</v>
      </c>
      <c r="AJ147" s="109">
        <v>54</v>
      </c>
      <c r="AK147" s="109">
        <v>0</v>
      </c>
      <c r="AL147" s="109">
        <v>0</v>
      </c>
      <c r="AM147" s="109">
        <v>1</v>
      </c>
      <c r="AN147" s="109">
        <v>0</v>
      </c>
      <c r="AO147" s="70"/>
      <c r="AP147" s="65" t="s">
        <v>221</v>
      </c>
      <c r="AQ147" s="71">
        <v>200</v>
      </c>
      <c r="AR147" s="109">
        <v>10</v>
      </c>
      <c r="AS147" s="109">
        <v>5</v>
      </c>
      <c r="AT147" s="109">
        <v>7</v>
      </c>
      <c r="AU147" s="109">
        <v>108</v>
      </c>
      <c r="AV147" s="112">
        <v>0</v>
      </c>
      <c r="AW147" s="112">
        <v>0</v>
      </c>
      <c r="AX147" s="112">
        <v>0.06</v>
      </c>
      <c r="AY147" s="112">
        <v>0</v>
      </c>
      <c r="AZ147" s="112">
        <v>212.18</v>
      </c>
      <c r="BA147" s="112">
        <v>112</v>
      </c>
      <c r="BB147" s="112">
        <v>24.34</v>
      </c>
      <c r="BC147" s="112">
        <v>0.18</v>
      </c>
      <c r="BD147" s="109">
        <v>54</v>
      </c>
      <c r="BE147" s="109">
        <v>0</v>
      </c>
      <c r="BF147" s="109">
        <v>0</v>
      </c>
      <c r="BG147" s="109">
        <v>1</v>
      </c>
      <c r="BH147" s="109">
        <v>0</v>
      </c>
    </row>
    <row r="148" spans="1:60" s="8" customFormat="1" ht="15.75" customHeight="1" x14ac:dyDescent="0.25">
      <c r="A148" s="75"/>
      <c r="B148" s="13" t="s">
        <v>6</v>
      </c>
      <c r="C148" s="98">
        <f>SUM(C145:C147)</f>
        <v>300</v>
      </c>
      <c r="D148" s="113">
        <f>SUM(D145:D147)</f>
        <v>12.8</v>
      </c>
      <c r="E148" s="113">
        <f>SUM(E145:E147)</f>
        <v>7.8</v>
      </c>
      <c r="F148" s="113">
        <f t="shared" ref="F148" si="323">SUM(F145:F147)</f>
        <v>36.299999999999997</v>
      </c>
      <c r="G148" s="113">
        <f>SUM(G145)</f>
        <v>185.5</v>
      </c>
      <c r="H148" s="113">
        <f t="shared" ref="H148:T148" si="324">SUM(H145)</f>
        <v>0.1</v>
      </c>
      <c r="I148" s="113">
        <f t="shared" si="324"/>
        <v>0.2</v>
      </c>
      <c r="J148" s="113">
        <f t="shared" si="324"/>
        <v>3.97</v>
      </c>
      <c r="K148" s="113">
        <f t="shared" si="324"/>
        <v>0</v>
      </c>
      <c r="L148" s="113">
        <f t="shared" si="324"/>
        <v>3.06</v>
      </c>
      <c r="M148" s="113">
        <f t="shared" si="324"/>
        <v>10.09</v>
      </c>
      <c r="N148" s="113">
        <f t="shared" si="324"/>
        <v>7.1</v>
      </c>
      <c r="O148" s="113">
        <f t="shared" si="324"/>
        <v>0.3</v>
      </c>
      <c r="P148" s="113">
        <f t="shared" si="324"/>
        <v>11.2</v>
      </c>
      <c r="Q148" s="113">
        <f t="shared" si="324"/>
        <v>0</v>
      </c>
      <c r="R148" s="113">
        <f t="shared" si="324"/>
        <v>0</v>
      </c>
      <c r="S148" s="113">
        <f t="shared" si="324"/>
        <v>0</v>
      </c>
      <c r="T148" s="113">
        <f t="shared" si="324"/>
        <v>2.5</v>
      </c>
      <c r="U148" s="75"/>
      <c r="V148" s="13" t="s">
        <v>6</v>
      </c>
      <c r="W148" s="98">
        <f>SUM(W145:W147)</f>
        <v>350</v>
      </c>
      <c r="X148" s="113">
        <f>SUM(X145:X147)</f>
        <v>14.2</v>
      </c>
      <c r="Y148" s="113">
        <f>SUM(Y145:Y146)</f>
        <v>4.2</v>
      </c>
      <c r="Z148" s="113">
        <f t="shared" ref="Z148:AN148" si="325">SUM(Z145:Z146)</f>
        <v>43.95</v>
      </c>
      <c r="AA148" s="113">
        <f>SUM(AA145:AA146)</f>
        <v>278.25</v>
      </c>
      <c r="AB148" s="113">
        <f t="shared" si="325"/>
        <v>0.1</v>
      </c>
      <c r="AC148" s="113">
        <f t="shared" si="325"/>
        <v>0.3</v>
      </c>
      <c r="AD148" s="113">
        <f t="shared" si="325"/>
        <v>5.9550000000000001</v>
      </c>
      <c r="AE148" s="113">
        <f t="shared" si="325"/>
        <v>0</v>
      </c>
      <c r="AF148" s="113">
        <f t="shared" si="325"/>
        <v>4.59</v>
      </c>
      <c r="AG148" s="113">
        <f t="shared" si="325"/>
        <v>15.135</v>
      </c>
      <c r="AH148" s="113">
        <f t="shared" si="325"/>
        <v>10.65</v>
      </c>
      <c r="AI148" s="113">
        <f t="shared" si="325"/>
        <v>0.45</v>
      </c>
      <c r="AJ148" s="113">
        <f t="shared" si="325"/>
        <v>16.8</v>
      </c>
      <c r="AK148" s="113">
        <f t="shared" si="325"/>
        <v>0</v>
      </c>
      <c r="AL148" s="113">
        <f t="shared" si="325"/>
        <v>0</v>
      </c>
      <c r="AM148" s="113">
        <f t="shared" si="325"/>
        <v>0</v>
      </c>
      <c r="AN148" s="113">
        <f t="shared" si="325"/>
        <v>3.75</v>
      </c>
      <c r="AO148" s="75"/>
      <c r="AP148" s="13" t="s">
        <v>6</v>
      </c>
      <c r="AQ148" s="98">
        <f t="shared" ref="AQ148" si="326">SUM(AQ145:AQ146)</f>
        <v>150</v>
      </c>
      <c r="AR148" s="113">
        <f>SUM(AR145:AR147)</f>
        <v>14.2</v>
      </c>
      <c r="AS148" s="113">
        <f t="shared" ref="AS148:AU148" si="327">SUM(AS145:AS147)</f>
        <v>9.1999999999999993</v>
      </c>
      <c r="AT148" s="113">
        <f t="shared" si="327"/>
        <v>50.95</v>
      </c>
      <c r="AU148" s="113">
        <f t="shared" si="327"/>
        <v>386.25</v>
      </c>
      <c r="AV148" s="113">
        <f t="shared" ref="AV148:BH148" si="328">SUM(AV145:AV146)</f>
        <v>0.1</v>
      </c>
      <c r="AW148" s="113">
        <f t="shared" si="328"/>
        <v>0.3</v>
      </c>
      <c r="AX148" s="113">
        <f t="shared" si="328"/>
        <v>5.9550000000000001</v>
      </c>
      <c r="AY148" s="113">
        <f t="shared" si="328"/>
        <v>0</v>
      </c>
      <c r="AZ148" s="113">
        <f t="shared" si="328"/>
        <v>4.59</v>
      </c>
      <c r="BA148" s="113">
        <f t="shared" si="328"/>
        <v>15.135</v>
      </c>
      <c r="BB148" s="113">
        <f t="shared" si="328"/>
        <v>10.65</v>
      </c>
      <c r="BC148" s="113">
        <f t="shared" si="328"/>
        <v>0.45</v>
      </c>
      <c r="BD148" s="113">
        <f t="shared" si="328"/>
        <v>16.8</v>
      </c>
      <c r="BE148" s="113">
        <f t="shared" si="328"/>
        <v>0</v>
      </c>
      <c r="BF148" s="113">
        <f t="shared" si="328"/>
        <v>0</v>
      </c>
      <c r="BG148" s="113">
        <f t="shared" si="328"/>
        <v>0</v>
      </c>
      <c r="BH148" s="113">
        <f t="shared" si="328"/>
        <v>3.75</v>
      </c>
    </row>
    <row r="149" spans="1:60" s="8" customFormat="1" ht="20.25" customHeight="1" x14ac:dyDescent="0.25">
      <c r="A149" s="75"/>
      <c r="B149" s="12" t="s">
        <v>87</v>
      </c>
      <c r="C149" s="98">
        <f>C132+C143+C148</f>
        <v>1540</v>
      </c>
      <c r="D149" s="113">
        <f t="shared" ref="D149:T149" si="329">D132+D143+D148</f>
        <v>48.305714285714288</v>
      </c>
      <c r="E149" s="113">
        <f t="shared" si="329"/>
        <v>48.208095238095225</v>
      </c>
      <c r="F149" s="113">
        <f t="shared" si="329"/>
        <v>208.10492063492063</v>
      </c>
      <c r="G149" s="113">
        <f t="shared" si="329"/>
        <v>1353.6060317460319</v>
      </c>
      <c r="H149" s="113">
        <f t="shared" ref="H149:S149" si="330">H132+H143+H148</f>
        <v>0.67</v>
      </c>
      <c r="I149" s="113">
        <f t="shared" si="330"/>
        <v>0.7</v>
      </c>
      <c r="J149" s="113">
        <f t="shared" si="330"/>
        <v>942.83</v>
      </c>
      <c r="K149" s="113">
        <f t="shared" si="330"/>
        <v>5.4</v>
      </c>
      <c r="L149" s="113">
        <f t="shared" si="330"/>
        <v>273.78000000000003</v>
      </c>
      <c r="M149" s="125">
        <f t="shared" si="330"/>
        <v>557.66</v>
      </c>
      <c r="N149" s="113">
        <f t="shared" si="330"/>
        <v>136.59</v>
      </c>
      <c r="O149" s="113">
        <f t="shared" si="330"/>
        <v>8.4500000000000011</v>
      </c>
      <c r="P149" s="113">
        <f t="shared" si="330"/>
        <v>281.89999999999998</v>
      </c>
      <c r="Q149" s="113">
        <f t="shared" si="330"/>
        <v>0</v>
      </c>
      <c r="R149" s="113">
        <f t="shared" si="330"/>
        <v>0</v>
      </c>
      <c r="S149" s="113">
        <f t="shared" si="330"/>
        <v>1</v>
      </c>
      <c r="T149" s="113">
        <f t="shared" si="329"/>
        <v>39.94166666666667</v>
      </c>
      <c r="U149" s="75"/>
      <c r="V149" s="12" t="s">
        <v>87</v>
      </c>
      <c r="W149" s="98">
        <f>W132+W143+W148</f>
        <v>1810</v>
      </c>
      <c r="X149" s="113">
        <f t="shared" ref="X149" si="331">X132+X143+X148</f>
        <v>56.424829059829065</v>
      </c>
      <c r="Y149" s="113">
        <f t="shared" ref="Y149" si="332">Y132+Y143+Y148</f>
        <v>57.808076923076925</v>
      </c>
      <c r="Z149" s="113">
        <f t="shared" ref="Z149" si="333">Z132+Z143+Z148</f>
        <v>256.7514957264957</v>
      </c>
      <c r="AA149" s="132">
        <f t="shared" ref="AA149:AM149" si="334">AA132+AA143+AA148</f>
        <v>1743.3926923076924</v>
      </c>
      <c r="AB149" s="113">
        <f t="shared" si="334"/>
        <v>0.7811825396825397</v>
      </c>
      <c r="AC149" s="113">
        <f t="shared" si="334"/>
        <v>0.97301587301587289</v>
      </c>
      <c r="AD149" s="113">
        <f t="shared" si="334"/>
        <v>926.06555555555553</v>
      </c>
      <c r="AE149" s="113">
        <f t="shared" si="334"/>
        <v>6.5222222222222221</v>
      </c>
      <c r="AF149" s="113">
        <f t="shared" si="334"/>
        <v>300.44876190476185</v>
      </c>
      <c r="AG149" s="125">
        <f t="shared" si="334"/>
        <v>630.7554206349206</v>
      </c>
      <c r="AH149" s="113">
        <f t="shared" si="334"/>
        <v>164.02940476190477</v>
      </c>
      <c r="AI149" s="113">
        <f t="shared" si="334"/>
        <v>10.431785714285715</v>
      </c>
      <c r="AJ149" s="113">
        <f t="shared" si="334"/>
        <v>338.19523809523815</v>
      </c>
      <c r="AK149" s="113">
        <f t="shared" si="334"/>
        <v>0</v>
      </c>
      <c r="AL149" s="113">
        <f t="shared" si="334"/>
        <v>0</v>
      </c>
      <c r="AM149" s="113">
        <f t="shared" si="334"/>
        <v>1</v>
      </c>
      <c r="AN149" s="113">
        <f t="shared" ref="AN149" si="335">AN132+AN143+AN148</f>
        <v>46.513846153846153</v>
      </c>
      <c r="AO149" s="75"/>
      <c r="AP149" s="12" t="s">
        <v>87</v>
      </c>
      <c r="AQ149" s="98">
        <f>AQ132+AQ143+AQ148</f>
        <v>1610</v>
      </c>
      <c r="AR149" s="113">
        <f t="shared" ref="AR149:BH149" si="336">AR132+AR143+AR148</f>
        <v>56.424829059829065</v>
      </c>
      <c r="AS149" s="113">
        <f t="shared" si="336"/>
        <v>62.808076923076925</v>
      </c>
      <c r="AT149" s="113">
        <f t="shared" si="336"/>
        <v>263.7514957264957</v>
      </c>
      <c r="AU149" s="132">
        <f t="shared" si="336"/>
        <v>1851.3926923076924</v>
      </c>
      <c r="AV149" s="113">
        <f t="shared" si="336"/>
        <v>0.7811825396825397</v>
      </c>
      <c r="AW149" s="113">
        <f t="shared" si="336"/>
        <v>0.97301587301587289</v>
      </c>
      <c r="AX149" s="113">
        <f t="shared" si="336"/>
        <v>926.06555555555553</v>
      </c>
      <c r="AY149" s="113">
        <f t="shared" si="336"/>
        <v>6.5222222222222221</v>
      </c>
      <c r="AZ149" s="113">
        <f t="shared" si="336"/>
        <v>300.44876190476185</v>
      </c>
      <c r="BA149" s="125">
        <f t="shared" si="336"/>
        <v>630.7554206349206</v>
      </c>
      <c r="BB149" s="113">
        <f t="shared" si="336"/>
        <v>164.02940476190477</v>
      </c>
      <c r="BC149" s="113">
        <f t="shared" si="336"/>
        <v>8.98734126984127</v>
      </c>
      <c r="BD149" s="113">
        <f t="shared" si="336"/>
        <v>338.19523809523815</v>
      </c>
      <c r="BE149" s="113">
        <f t="shared" si="336"/>
        <v>0</v>
      </c>
      <c r="BF149" s="113">
        <f t="shared" si="336"/>
        <v>0</v>
      </c>
      <c r="BG149" s="113">
        <f t="shared" si="336"/>
        <v>1</v>
      </c>
      <c r="BH149" s="113">
        <f t="shared" si="336"/>
        <v>46.513846153846153</v>
      </c>
    </row>
    <row r="150" spans="1:60" s="8" customFormat="1" ht="18.75" customHeight="1" x14ac:dyDescent="0.25">
      <c r="A150" s="76"/>
      <c r="B150" s="26"/>
      <c r="C150" s="101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26"/>
      <c r="V150" s="26"/>
      <c r="W150" s="27"/>
      <c r="X150" s="28"/>
      <c r="Y150" s="28"/>
      <c r="Z150" s="28"/>
      <c r="AA150" s="28"/>
      <c r="AB150" s="87"/>
      <c r="AC150" s="87"/>
      <c r="AD150" s="87"/>
      <c r="AE150" s="87"/>
      <c r="AF150" s="87"/>
      <c r="AG150" s="87"/>
      <c r="AH150" s="87"/>
      <c r="AI150" s="87"/>
      <c r="AJ150" s="87"/>
      <c r="AK150" s="87"/>
      <c r="AL150" s="87"/>
      <c r="AM150" s="87"/>
      <c r="AN150" s="28"/>
      <c r="AO150" s="26"/>
      <c r="AP150" s="26"/>
      <c r="AQ150" s="27"/>
      <c r="AR150" s="28"/>
      <c r="AS150" s="28"/>
      <c r="AT150" s="28"/>
      <c r="AU150" s="28"/>
      <c r="AV150" s="87"/>
      <c r="AW150" s="87"/>
      <c r="AX150" s="87"/>
      <c r="AY150" s="87"/>
      <c r="AZ150" s="87"/>
      <c r="BA150" s="87"/>
      <c r="BB150" s="87"/>
      <c r="BC150" s="87"/>
      <c r="BD150" s="87"/>
      <c r="BE150" s="87"/>
      <c r="BF150" s="87"/>
      <c r="BG150" s="87"/>
      <c r="BH150" s="28"/>
    </row>
    <row r="151" spans="1:60" s="8" customFormat="1" ht="15.75" customHeight="1" x14ac:dyDescent="0.25">
      <c r="A151" s="165" t="s">
        <v>29</v>
      </c>
      <c r="B151" s="165" t="s">
        <v>28</v>
      </c>
      <c r="C151" s="166" t="s">
        <v>206</v>
      </c>
      <c r="D151" s="158" t="s">
        <v>209</v>
      </c>
      <c r="E151" s="159"/>
      <c r="F151" s="159"/>
      <c r="G151" s="159"/>
      <c r="H151" s="159"/>
      <c r="I151" s="159"/>
      <c r="J151" s="159"/>
      <c r="K151" s="159"/>
      <c r="L151" s="159"/>
      <c r="M151" s="159"/>
      <c r="N151" s="159"/>
      <c r="O151" s="159"/>
      <c r="P151" s="159"/>
      <c r="Q151" s="159"/>
      <c r="R151" s="159"/>
      <c r="S151" s="159"/>
      <c r="T151" s="160"/>
      <c r="U151" s="165" t="s">
        <v>29</v>
      </c>
      <c r="V151" s="165" t="s">
        <v>28</v>
      </c>
      <c r="W151" s="166" t="s">
        <v>206</v>
      </c>
      <c r="X151" s="158" t="s">
        <v>209</v>
      </c>
      <c r="Y151" s="159"/>
      <c r="Z151" s="159"/>
      <c r="AA151" s="159"/>
      <c r="AB151" s="159"/>
      <c r="AC151" s="159"/>
      <c r="AD151" s="159"/>
      <c r="AE151" s="159"/>
      <c r="AF151" s="159"/>
      <c r="AG151" s="159"/>
      <c r="AH151" s="159"/>
      <c r="AI151" s="159"/>
      <c r="AJ151" s="159"/>
      <c r="AK151" s="159"/>
      <c r="AL151" s="159"/>
      <c r="AM151" s="159"/>
      <c r="AN151" s="160"/>
      <c r="AO151" s="165" t="s">
        <v>29</v>
      </c>
      <c r="AP151" s="165" t="s">
        <v>28</v>
      </c>
      <c r="AQ151" s="166" t="s">
        <v>206</v>
      </c>
      <c r="AR151" s="158" t="s">
        <v>209</v>
      </c>
      <c r="AS151" s="159"/>
      <c r="AT151" s="159"/>
      <c r="AU151" s="159"/>
      <c r="AV151" s="159"/>
      <c r="AW151" s="159"/>
      <c r="AX151" s="159"/>
      <c r="AY151" s="159"/>
      <c r="AZ151" s="159"/>
      <c r="BA151" s="159"/>
      <c r="BB151" s="159"/>
      <c r="BC151" s="159"/>
      <c r="BD151" s="159"/>
      <c r="BE151" s="159"/>
      <c r="BF151" s="159"/>
      <c r="BG151" s="159"/>
      <c r="BH151" s="160"/>
    </row>
    <row r="152" spans="1:60" s="8" customFormat="1" ht="24.75" customHeight="1" x14ac:dyDescent="0.25">
      <c r="A152" s="165"/>
      <c r="B152" s="165"/>
      <c r="C152" s="166"/>
      <c r="D152" s="94" t="s">
        <v>27</v>
      </c>
      <c r="E152" s="94" t="s">
        <v>26</v>
      </c>
      <c r="F152" s="94" t="s">
        <v>25</v>
      </c>
      <c r="G152" s="94" t="s">
        <v>204</v>
      </c>
      <c r="H152" s="94" t="s">
        <v>207</v>
      </c>
      <c r="I152" s="94" t="s">
        <v>208</v>
      </c>
      <c r="J152" s="94" t="s">
        <v>210</v>
      </c>
      <c r="K152" s="94" t="s">
        <v>211</v>
      </c>
      <c r="L152" s="94" t="s">
        <v>212</v>
      </c>
      <c r="M152" s="94" t="s">
        <v>219</v>
      </c>
      <c r="N152" s="94" t="s">
        <v>213</v>
      </c>
      <c r="O152" s="94" t="s">
        <v>214</v>
      </c>
      <c r="P152" s="94" t="s">
        <v>215</v>
      </c>
      <c r="Q152" s="94" t="s">
        <v>216</v>
      </c>
      <c r="R152" s="94" t="s">
        <v>217</v>
      </c>
      <c r="S152" s="94" t="s">
        <v>218</v>
      </c>
      <c r="T152" s="94" t="s">
        <v>205</v>
      </c>
      <c r="U152" s="165"/>
      <c r="V152" s="165"/>
      <c r="W152" s="166"/>
      <c r="X152" s="94" t="s">
        <v>27</v>
      </c>
      <c r="Y152" s="94" t="s">
        <v>26</v>
      </c>
      <c r="Z152" s="94" t="s">
        <v>25</v>
      </c>
      <c r="AA152" s="94" t="s">
        <v>204</v>
      </c>
      <c r="AB152" s="94" t="s">
        <v>207</v>
      </c>
      <c r="AC152" s="94" t="s">
        <v>208</v>
      </c>
      <c r="AD152" s="94" t="s">
        <v>210</v>
      </c>
      <c r="AE152" s="94" t="s">
        <v>211</v>
      </c>
      <c r="AF152" s="94" t="s">
        <v>212</v>
      </c>
      <c r="AG152" s="94" t="s">
        <v>219</v>
      </c>
      <c r="AH152" s="94" t="s">
        <v>213</v>
      </c>
      <c r="AI152" s="94" t="s">
        <v>214</v>
      </c>
      <c r="AJ152" s="94" t="s">
        <v>215</v>
      </c>
      <c r="AK152" s="94" t="s">
        <v>216</v>
      </c>
      <c r="AL152" s="94" t="s">
        <v>217</v>
      </c>
      <c r="AM152" s="94" t="s">
        <v>218</v>
      </c>
      <c r="AN152" s="94" t="s">
        <v>205</v>
      </c>
      <c r="AO152" s="165"/>
      <c r="AP152" s="165"/>
      <c r="AQ152" s="166"/>
      <c r="AR152" s="94" t="s">
        <v>27</v>
      </c>
      <c r="AS152" s="94" t="s">
        <v>26</v>
      </c>
      <c r="AT152" s="94" t="s">
        <v>25</v>
      </c>
      <c r="AU152" s="94" t="s">
        <v>204</v>
      </c>
      <c r="AV152" s="94" t="s">
        <v>207</v>
      </c>
      <c r="AW152" s="94" t="s">
        <v>208</v>
      </c>
      <c r="AX152" s="94" t="s">
        <v>210</v>
      </c>
      <c r="AY152" s="94" t="s">
        <v>211</v>
      </c>
      <c r="AZ152" s="94" t="s">
        <v>212</v>
      </c>
      <c r="BA152" s="94" t="s">
        <v>219</v>
      </c>
      <c r="BB152" s="94" t="s">
        <v>213</v>
      </c>
      <c r="BC152" s="94" t="s">
        <v>214</v>
      </c>
      <c r="BD152" s="94" t="s">
        <v>215</v>
      </c>
      <c r="BE152" s="94" t="s">
        <v>216</v>
      </c>
      <c r="BF152" s="94" t="s">
        <v>217</v>
      </c>
      <c r="BG152" s="94" t="s">
        <v>218</v>
      </c>
      <c r="BH152" s="94" t="s">
        <v>205</v>
      </c>
    </row>
    <row r="153" spans="1:60" s="8" customFormat="1" ht="15.75" customHeight="1" x14ac:dyDescent="0.25">
      <c r="A153" s="164" t="s">
        <v>86</v>
      </c>
      <c r="B153" s="164"/>
      <c r="C153" s="164"/>
      <c r="D153" s="164"/>
      <c r="E153" s="164"/>
      <c r="F153" s="164"/>
      <c r="G153" s="164"/>
      <c r="H153" s="164"/>
      <c r="I153" s="164"/>
      <c r="J153" s="164"/>
      <c r="K153" s="164"/>
      <c r="L153" s="164"/>
      <c r="M153" s="164"/>
      <c r="N153" s="164"/>
      <c r="O153" s="164"/>
      <c r="P153" s="164"/>
      <c r="Q153" s="164"/>
      <c r="R153" s="164"/>
      <c r="S153" s="164"/>
      <c r="T153" s="164"/>
      <c r="U153" s="164" t="s">
        <v>86</v>
      </c>
      <c r="V153" s="164"/>
      <c r="W153" s="164"/>
      <c r="X153" s="164"/>
      <c r="Y153" s="164"/>
      <c r="Z153" s="164"/>
      <c r="AA153" s="164"/>
      <c r="AB153" s="164"/>
      <c r="AC153" s="164"/>
      <c r="AD153" s="164"/>
      <c r="AE153" s="164"/>
      <c r="AF153" s="164"/>
      <c r="AG153" s="164"/>
      <c r="AH153" s="164"/>
      <c r="AI153" s="164"/>
      <c r="AJ153" s="164"/>
      <c r="AK153" s="164"/>
      <c r="AL153" s="164"/>
      <c r="AM153" s="164"/>
      <c r="AN153" s="164"/>
      <c r="AO153" s="164" t="s">
        <v>86</v>
      </c>
      <c r="AP153" s="164"/>
      <c r="AQ153" s="164"/>
      <c r="AR153" s="164"/>
      <c r="AS153" s="164"/>
      <c r="AT153" s="164"/>
      <c r="AU153" s="164"/>
      <c r="AV153" s="164"/>
      <c r="AW153" s="164"/>
      <c r="AX153" s="164"/>
      <c r="AY153" s="164"/>
      <c r="AZ153" s="164"/>
      <c r="BA153" s="164"/>
      <c r="BB153" s="164"/>
      <c r="BC153" s="164"/>
      <c r="BD153" s="164"/>
      <c r="BE153" s="164"/>
      <c r="BF153" s="164"/>
      <c r="BG153" s="164"/>
      <c r="BH153" s="164"/>
    </row>
    <row r="154" spans="1:60" s="8" customFormat="1" ht="15.75" customHeight="1" x14ac:dyDescent="0.25">
      <c r="A154" s="164" t="s">
        <v>23</v>
      </c>
      <c r="B154" s="164"/>
      <c r="C154" s="164"/>
      <c r="D154" s="164"/>
      <c r="E154" s="164"/>
      <c r="F154" s="164"/>
      <c r="G154" s="164"/>
      <c r="H154" s="164"/>
      <c r="I154" s="164"/>
      <c r="J154" s="164"/>
      <c r="K154" s="164"/>
      <c r="L154" s="164"/>
      <c r="M154" s="164"/>
      <c r="N154" s="164"/>
      <c r="O154" s="164"/>
      <c r="P154" s="164"/>
      <c r="Q154" s="164"/>
      <c r="R154" s="164"/>
      <c r="S154" s="164"/>
      <c r="T154" s="164"/>
      <c r="U154" s="164" t="s">
        <v>23</v>
      </c>
      <c r="V154" s="164"/>
      <c r="W154" s="164"/>
      <c r="X154" s="164"/>
      <c r="Y154" s="164"/>
      <c r="Z154" s="164"/>
      <c r="AA154" s="164"/>
      <c r="AB154" s="164"/>
      <c r="AC154" s="164"/>
      <c r="AD154" s="164"/>
      <c r="AE154" s="164"/>
      <c r="AF154" s="164"/>
      <c r="AG154" s="164"/>
      <c r="AH154" s="164"/>
      <c r="AI154" s="164"/>
      <c r="AJ154" s="164"/>
      <c r="AK154" s="164"/>
      <c r="AL154" s="164"/>
      <c r="AM154" s="164"/>
      <c r="AN154" s="164"/>
      <c r="AO154" s="164" t="s">
        <v>23</v>
      </c>
      <c r="AP154" s="164"/>
      <c r="AQ154" s="164"/>
      <c r="AR154" s="164"/>
      <c r="AS154" s="164"/>
      <c r="AT154" s="164"/>
      <c r="AU154" s="164"/>
      <c r="AV154" s="164"/>
      <c r="AW154" s="164"/>
      <c r="AX154" s="164"/>
      <c r="AY154" s="164"/>
      <c r="AZ154" s="164"/>
      <c r="BA154" s="164"/>
      <c r="BB154" s="164"/>
      <c r="BC154" s="164"/>
      <c r="BD154" s="164"/>
      <c r="BE154" s="164"/>
      <c r="BF154" s="164"/>
      <c r="BG154" s="164"/>
      <c r="BH154" s="164"/>
    </row>
    <row r="155" spans="1:60" s="8" customFormat="1" ht="16.350000000000001" customHeight="1" x14ac:dyDescent="0.25">
      <c r="A155" s="70" t="s">
        <v>187</v>
      </c>
      <c r="B155" s="65" t="s">
        <v>186</v>
      </c>
      <c r="C155" s="71">
        <f>'[1]ФРУКТЫ, ОВОЩИ'!$E$96</f>
        <v>60</v>
      </c>
      <c r="D155" s="109">
        <f>'[1]ФРУКТЫ, ОВОЩИ'!$A$71</f>
        <v>0.5</v>
      </c>
      <c r="E155" s="109">
        <f>'[1]ФРУКТЫ, ОВОЩИ'!$C$71</f>
        <v>0.06</v>
      </c>
      <c r="F155" s="109">
        <f>'[1]ФРУКТЫ, ОВОЩИ'!$E$71</f>
        <v>2</v>
      </c>
      <c r="G155" s="109">
        <f>'[1]ФРУКТЫ, ОВОЩИ'!$G$71</f>
        <v>10.4</v>
      </c>
      <c r="H155" s="109">
        <v>0.01</v>
      </c>
      <c r="I155" s="109">
        <v>0</v>
      </c>
      <c r="J155" s="109">
        <v>0</v>
      </c>
      <c r="K155" s="109">
        <v>0</v>
      </c>
      <c r="L155" s="109">
        <v>11.5</v>
      </c>
      <c r="M155" s="109">
        <v>12</v>
      </c>
      <c r="N155" s="109">
        <v>7</v>
      </c>
      <c r="O155" s="109">
        <v>0.3</v>
      </c>
      <c r="P155" s="109">
        <v>15</v>
      </c>
      <c r="Q155" s="109">
        <v>0</v>
      </c>
      <c r="R155" s="109">
        <v>0</v>
      </c>
      <c r="S155" s="109">
        <v>0</v>
      </c>
      <c r="T155" s="109">
        <f>'[1]ФРУКТЫ, ОВОЩИ'!$I$71</f>
        <v>3</v>
      </c>
      <c r="U155" s="70" t="s">
        <v>188</v>
      </c>
      <c r="V155" s="65" t="s">
        <v>186</v>
      </c>
      <c r="W155" s="71">
        <f>'[1]ФРУКТЫ, ОВОЩИ'!$P$96</f>
        <v>100</v>
      </c>
      <c r="X155" s="109">
        <f>'[1]ФРУКТЫ, ОВОЩИ'!$L$71</f>
        <v>0.83333333333333337</v>
      </c>
      <c r="Y155" s="109">
        <f>'[1]ФРУКТЫ, ОВОЩИ'!$N$71</f>
        <v>0.1</v>
      </c>
      <c r="Z155" s="109">
        <f>'[1]ФРУКТЫ, ОВОЩИ'!$P$71</f>
        <v>3.3333333333333335</v>
      </c>
      <c r="AA155" s="109">
        <f>'[1]ФРУКТЫ, ОВОЩИ'!$R$71</f>
        <v>17.333333333333332</v>
      </c>
      <c r="AB155" s="109">
        <f>H155*100/60</f>
        <v>1.6666666666666666E-2</v>
      </c>
      <c r="AC155" s="109">
        <f t="shared" ref="AC155" si="337">I155*100/60</f>
        <v>0</v>
      </c>
      <c r="AD155" s="109">
        <f t="shared" ref="AD155" si="338">J155*100/60</f>
        <v>0</v>
      </c>
      <c r="AE155" s="109">
        <f t="shared" ref="AE155" si="339">K155*100/60</f>
        <v>0</v>
      </c>
      <c r="AF155" s="109">
        <f t="shared" ref="AF155" si="340">L155*100/60</f>
        <v>19.166666666666668</v>
      </c>
      <c r="AG155" s="109">
        <f t="shared" ref="AG155" si="341">M155*100/60</f>
        <v>20</v>
      </c>
      <c r="AH155" s="109">
        <f t="shared" ref="AH155" si="342">N155*100/60</f>
        <v>11.666666666666666</v>
      </c>
      <c r="AI155" s="109">
        <f t="shared" ref="AI155" si="343">O155*100/60</f>
        <v>0.5</v>
      </c>
      <c r="AJ155" s="109">
        <f t="shared" ref="AJ155" si="344">P155*100/60</f>
        <v>25</v>
      </c>
      <c r="AK155" s="109">
        <f t="shared" ref="AK155" si="345">Q155*100/60</f>
        <v>0</v>
      </c>
      <c r="AL155" s="109">
        <f t="shared" ref="AL155" si="346">R155*100/60</f>
        <v>0</v>
      </c>
      <c r="AM155" s="109">
        <f t="shared" ref="AM155" si="347">S155*100/60</f>
        <v>0</v>
      </c>
      <c r="AN155" s="109">
        <f>'[1]ФРУКТЫ, ОВОЩИ'!$T$71</f>
        <v>5</v>
      </c>
      <c r="AO155" s="70" t="s">
        <v>188</v>
      </c>
      <c r="AP155" s="65" t="s">
        <v>186</v>
      </c>
      <c r="AQ155" s="71">
        <f>'[1]ФРУКТЫ, ОВОЩИ'!$P$96</f>
        <v>100</v>
      </c>
      <c r="AR155" s="109">
        <f>'[1]ФРУКТЫ, ОВОЩИ'!$L$71</f>
        <v>0.83333333333333337</v>
      </c>
      <c r="AS155" s="109">
        <f>'[1]ФРУКТЫ, ОВОЩИ'!$N$71</f>
        <v>0.1</v>
      </c>
      <c r="AT155" s="109">
        <f>'[1]ФРУКТЫ, ОВОЩИ'!$P$71</f>
        <v>3.3333333333333335</v>
      </c>
      <c r="AU155" s="109">
        <f>'[1]ФРУКТЫ, ОВОЩИ'!$R$71</f>
        <v>17.333333333333332</v>
      </c>
      <c r="AV155" s="109">
        <v>1.6666666666666666E-2</v>
      </c>
      <c r="AW155" s="109">
        <v>0</v>
      </c>
      <c r="AX155" s="109">
        <v>0</v>
      </c>
      <c r="AY155" s="109">
        <v>0</v>
      </c>
      <c r="AZ155" s="109">
        <v>19.166666666666668</v>
      </c>
      <c r="BA155" s="109">
        <v>20</v>
      </c>
      <c r="BB155" s="109">
        <v>11.666666666666666</v>
      </c>
      <c r="BC155" s="109">
        <v>0.5</v>
      </c>
      <c r="BD155" s="109">
        <v>25</v>
      </c>
      <c r="BE155" s="109">
        <v>0</v>
      </c>
      <c r="BF155" s="109">
        <v>0</v>
      </c>
      <c r="BG155" s="109">
        <v>0</v>
      </c>
      <c r="BH155" s="109">
        <f>'[1]ФРУКТЫ, ОВОЩИ'!$T$71</f>
        <v>5</v>
      </c>
    </row>
    <row r="156" spans="1:60" s="8" customFormat="1" ht="15.75" customHeight="1" x14ac:dyDescent="0.25">
      <c r="A156" s="70" t="s">
        <v>85</v>
      </c>
      <c r="B156" s="65" t="str">
        <f>'[1]МЯСО, РЫБА'!$E$11</f>
        <v>Биточки рыбные</v>
      </c>
      <c r="C156" s="71">
        <f>'[1]МЯСО, РЫБА'!$E$14</f>
        <v>90</v>
      </c>
      <c r="D156" s="109">
        <f>'[1]МЯСО, РЫБА'!$A$30</f>
        <v>8.5</v>
      </c>
      <c r="E156" s="109">
        <f>'[1]МЯСО, РЫБА'!$C$30</f>
        <v>4.5999999999999996</v>
      </c>
      <c r="F156" s="109">
        <f>'[1]МЯСО, РЫБА'!$E$30</f>
        <v>18</v>
      </c>
      <c r="G156" s="109">
        <f>'[1]МЯСО, РЫБА'!$G$30</f>
        <v>163.6</v>
      </c>
      <c r="H156" s="109">
        <v>0.06</v>
      </c>
      <c r="I156" s="109">
        <v>0</v>
      </c>
      <c r="J156" s="109">
        <v>13.28</v>
      </c>
      <c r="K156" s="109">
        <v>1.3</v>
      </c>
      <c r="L156" s="109">
        <v>88.8</v>
      </c>
      <c r="M156" s="109">
        <v>100.51</v>
      </c>
      <c r="N156" s="109">
        <v>16.39</v>
      </c>
      <c r="O156" s="109">
        <v>0.8</v>
      </c>
      <c r="P156" s="109">
        <v>56.3</v>
      </c>
      <c r="Q156" s="109">
        <v>0</v>
      </c>
      <c r="R156" s="109">
        <v>0</v>
      </c>
      <c r="S156" s="109">
        <v>0</v>
      </c>
      <c r="T156" s="109">
        <f>'[1]МЯСО, РЫБА'!$I$30</f>
        <v>0.1</v>
      </c>
      <c r="U156" s="70" t="s">
        <v>200</v>
      </c>
      <c r="V156" s="65" t="str">
        <f>'[1]МЯСО, РЫБА'!$P$11</f>
        <v>Биточки рыбные</v>
      </c>
      <c r="W156" s="71">
        <f>'[1]МЯСО, РЫБА'!$P$14</f>
        <v>100</v>
      </c>
      <c r="X156" s="109">
        <f>'[1]МЯСО, РЫБА'!$L$30</f>
        <v>9.4444444444444446</v>
      </c>
      <c r="Y156" s="109">
        <f>'[1]МЯСО, РЫБА'!$N$30</f>
        <v>5.1111111111111107</v>
      </c>
      <c r="Z156" s="109">
        <f>'[1]МЯСО, РЫБА'!$P$30</f>
        <v>20</v>
      </c>
      <c r="AA156" s="109">
        <f>'[1]МЯСО, РЫБА'!$R$30</f>
        <v>181.77777777777777</v>
      </c>
      <c r="AB156" s="109">
        <f>H156*100/90</f>
        <v>6.6666666666666666E-2</v>
      </c>
      <c r="AC156" s="109">
        <f t="shared" ref="AC156:AM156" si="348">I156*100/90</f>
        <v>0</v>
      </c>
      <c r="AD156" s="109">
        <f t="shared" si="348"/>
        <v>14.755555555555556</v>
      </c>
      <c r="AE156" s="109">
        <f t="shared" si="348"/>
        <v>1.4444444444444444</v>
      </c>
      <c r="AF156" s="109">
        <f t="shared" si="348"/>
        <v>98.666666666666671</v>
      </c>
      <c r="AG156" s="109">
        <f t="shared" si="348"/>
        <v>111.67777777777778</v>
      </c>
      <c r="AH156" s="109">
        <f t="shared" si="348"/>
        <v>18.211111111111112</v>
      </c>
      <c r="AI156" s="109">
        <f t="shared" si="348"/>
        <v>0.88888888888888884</v>
      </c>
      <c r="AJ156" s="109">
        <f t="shared" si="348"/>
        <v>62.555555555555557</v>
      </c>
      <c r="AK156" s="109">
        <f t="shared" si="348"/>
        <v>0</v>
      </c>
      <c r="AL156" s="109">
        <f t="shared" si="348"/>
        <v>0</v>
      </c>
      <c r="AM156" s="109">
        <f t="shared" si="348"/>
        <v>0</v>
      </c>
      <c r="AN156" s="109">
        <f>'[1]МЯСО, РЫБА'!$T$30</f>
        <v>0.1111111111111111</v>
      </c>
      <c r="AO156" s="70" t="s">
        <v>200</v>
      </c>
      <c r="AP156" s="65" t="str">
        <f>'[1]МЯСО, РЫБА'!$P$11</f>
        <v>Биточки рыбные</v>
      </c>
      <c r="AQ156" s="71">
        <f>'[1]МЯСО, РЫБА'!$P$14</f>
        <v>100</v>
      </c>
      <c r="AR156" s="109">
        <f>'[1]МЯСО, РЫБА'!$L$30</f>
        <v>9.4444444444444446</v>
      </c>
      <c r="AS156" s="109">
        <f>'[1]МЯСО, РЫБА'!$N$30</f>
        <v>5.1111111111111107</v>
      </c>
      <c r="AT156" s="109">
        <f>'[1]МЯСО, РЫБА'!$P$30</f>
        <v>20</v>
      </c>
      <c r="AU156" s="109">
        <f>'[1]МЯСО, РЫБА'!$R$30</f>
        <v>181.77777777777777</v>
      </c>
      <c r="AV156" s="109">
        <v>6.6666666666666666E-2</v>
      </c>
      <c r="AW156" s="109">
        <v>0</v>
      </c>
      <c r="AX156" s="109">
        <v>14.755555555555556</v>
      </c>
      <c r="AY156" s="109">
        <v>1.4444444444444444</v>
      </c>
      <c r="AZ156" s="109">
        <v>98.666666666666671</v>
      </c>
      <c r="BA156" s="109">
        <v>111.67777777777778</v>
      </c>
      <c r="BB156" s="109">
        <v>18.211111111111112</v>
      </c>
      <c r="BC156" s="109">
        <v>0.88888888888888884</v>
      </c>
      <c r="BD156" s="109">
        <v>62.555555555555557</v>
      </c>
      <c r="BE156" s="109">
        <v>0</v>
      </c>
      <c r="BF156" s="109">
        <v>0</v>
      </c>
      <c r="BG156" s="109">
        <v>0</v>
      </c>
      <c r="BH156" s="109">
        <f>'[1]МЯСО, РЫБА'!$T$30</f>
        <v>0.1111111111111111</v>
      </c>
    </row>
    <row r="157" spans="1:60" s="8" customFormat="1" ht="15.75" customHeight="1" x14ac:dyDescent="0.25">
      <c r="A157" s="70" t="s">
        <v>13</v>
      </c>
      <c r="B157" s="65" t="str">
        <f>[1]ГАРНИРЫ!$E$96</f>
        <v>Картофельное пюре</v>
      </c>
      <c r="C157" s="71">
        <f>[1]ГАРНИРЫ!$E$99</f>
        <v>150</v>
      </c>
      <c r="D157" s="109">
        <f>[1]ГАРНИРЫ!$A$117</f>
        <v>2</v>
      </c>
      <c r="E157" s="109">
        <f>[1]ГАРНИРЫ!$C$117</f>
        <v>5</v>
      </c>
      <c r="F157" s="109">
        <f>[1]ГАРНИРЫ!$E$117</f>
        <v>21</v>
      </c>
      <c r="G157" s="109">
        <f>[1]ГАРНИРЫ!$G$117</f>
        <v>137.19999999999999</v>
      </c>
      <c r="H157" s="109">
        <v>0</v>
      </c>
      <c r="I157" s="109">
        <v>0</v>
      </c>
      <c r="J157" s="109">
        <v>0</v>
      </c>
      <c r="K157" s="109">
        <v>2.1</v>
      </c>
      <c r="L157" s="109">
        <v>37.35</v>
      </c>
      <c r="M157" s="109">
        <v>87.47</v>
      </c>
      <c r="N157" s="109">
        <v>18</v>
      </c>
      <c r="O157" s="109">
        <v>0.3</v>
      </c>
      <c r="P157" s="109">
        <v>42.5</v>
      </c>
      <c r="Q157" s="109">
        <v>0</v>
      </c>
      <c r="R157" s="109">
        <v>0</v>
      </c>
      <c r="S157" s="109">
        <v>0</v>
      </c>
      <c r="T157" s="109">
        <f>[1]ГАРНИРЫ!$I$117</f>
        <v>5.2</v>
      </c>
      <c r="U157" s="70" t="s">
        <v>12</v>
      </c>
      <c r="V157" s="65" t="str">
        <f>[1]ГАРНИРЫ!$AA$96</f>
        <v>Картофельное пюре</v>
      </c>
      <c r="W157" s="71">
        <f>[1]ГАРНИРЫ!$P$99</f>
        <v>180</v>
      </c>
      <c r="X157" s="109">
        <f>[1]ГАРНИРЫ!$L$117</f>
        <v>2.4</v>
      </c>
      <c r="Y157" s="109">
        <f>[1]ГАРНИРЫ!$N$117</f>
        <v>6</v>
      </c>
      <c r="Z157" s="109">
        <f>[1]ГАРНИРЫ!$P$117</f>
        <v>25.2</v>
      </c>
      <c r="AA157" s="109">
        <f>[1]ГАРНИРЫ!$R$117</f>
        <v>164.64</v>
      </c>
      <c r="AB157" s="109">
        <f>H157*180/150</f>
        <v>0</v>
      </c>
      <c r="AC157" s="109">
        <f t="shared" ref="AC157:AM157" si="349">I157*180/150</f>
        <v>0</v>
      </c>
      <c r="AD157" s="109">
        <f t="shared" si="349"/>
        <v>0</v>
      </c>
      <c r="AE157" s="109">
        <f t="shared" si="349"/>
        <v>2.52</v>
      </c>
      <c r="AF157" s="109">
        <f t="shared" si="349"/>
        <v>44.82</v>
      </c>
      <c r="AG157" s="109">
        <f t="shared" si="349"/>
        <v>104.964</v>
      </c>
      <c r="AH157" s="109">
        <f t="shared" si="349"/>
        <v>21.6</v>
      </c>
      <c r="AI157" s="109">
        <f t="shared" si="349"/>
        <v>0.36</v>
      </c>
      <c r="AJ157" s="109">
        <f t="shared" si="349"/>
        <v>51</v>
      </c>
      <c r="AK157" s="109">
        <f t="shared" si="349"/>
        <v>0</v>
      </c>
      <c r="AL157" s="109">
        <f t="shared" si="349"/>
        <v>0</v>
      </c>
      <c r="AM157" s="109">
        <f t="shared" si="349"/>
        <v>0</v>
      </c>
      <c r="AN157" s="109">
        <f>[1]ГАРНИРЫ!$T$117</f>
        <v>6.24</v>
      </c>
      <c r="AO157" s="70" t="s">
        <v>12</v>
      </c>
      <c r="AP157" s="65" t="str">
        <f>[1]ГАРНИРЫ!$AA$96</f>
        <v>Картофельное пюре</v>
      </c>
      <c r="AQ157" s="71">
        <f>[1]ГАРНИРЫ!$P$99</f>
        <v>180</v>
      </c>
      <c r="AR157" s="109">
        <f>[1]ГАРНИРЫ!$L$117</f>
        <v>2.4</v>
      </c>
      <c r="AS157" s="109">
        <f>[1]ГАРНИРЫ!$N$117</f>
        <v>6</v>
      </c>
      <c r="AT157" s="109">
        <f>[1]ГАРНИРЫ!$P$117</f>
        <v>25.2</v>
      </c>
      <c r="AU157" s="109">
        <f>[1]ГАРНИРЫ!$R$117</f>
        <v>164.64</v>
      </c>
      <c r="AV157" s="109">
        <v>0</v>
      </c>
      <c r="AW157" s="109">
        <v>0</v>
      </c>
      <c r="AX157" s="109">
        <v>0</v>
      </c>
      <c r="AY157" s="109">
        <v>2.52</v>
      </c>
      <c r="AZ157" s="109">
        <v>44.82</v>
      </c>
      <c r="BA157" s="109">
        <v>104.964</v>
      </c>
      <c r="BB157" s="109">
        <v>21.6</v>
      </c>
      <c r="BC157" s="109">
        <v>0.36</v>
      </c>
      <c r="BD157" s="109">
        <v>51</v>
      </c>
      <c r="BE157" s="109">
        <v>0</v>
      </c>
      <c r="BF157" s="109">
        <v>0</v>
      </c>
      <c r="BG157" s="109">
        <v>0</v>
      </c>
      <c r="BH157" s="109">
        <f>[1]ГАРНИРЫ!$T$117</f>
        <v>6.24</v>
      </c>
    </row>
    <row r="158" spans="1:60" s="8" customFormat="1" ht="15.75" customHeight="1" x14ac:dyDescent="0.25">
      <c r="A158" s="70"/>
      <c r="B158" s="65" t="s">
        <v>151</v>
      </c>
      <c r="C158" s="71">
        <v>200</v>
      </c>
      <c r="D158" s="109">
        <f>[1]НАПИТКИ!$L$241</f>
        <v>2</v>
      </c>
      <c r="E158" s="109">
        <f>[1]НАПИТКИ!$N$241</f>
        <v>0.16666666666666666</v>
      </c>
      <c r="F158" s="109">
        <f>[1]НАПИТКИ!$P$241</f>
        <v>3.7777777777777777</v>
      </c>
      <c r="G158" s="109">
        <f>[1]НАПИТКИ!$R$241</f>
        <v>24.888888888888889</v>
      </c>
      <c r="H158" s="109">
        <v>0.02</v>
      </c>
      <c r="I158" s="109">
        <v>0</v>
      </c>
      <c r="J158" s="109">
        <v>0</v>
      </c>
      <c r="K158" s="109">
        <v>0</v>
      </c>
      <c r="L158" s="109">
        <v>14</v>
      </c>
      <c r="M158" s="109">
        <v>14</v>
      </c>
      <c r="N158" s="109">
        <v>8</v>
      </c>
      <c r="O158" s="109">
        <v>0.22</v>
      </c>
      <c r="P158" s="109">
        <v>25</v>
      </c>
      <c r="Q158" s="109">
        <v>0</v>
      </c>
      <c r="R158" s="109">
        <v>0</v>
      </c>
      <c r="S158" s="109">
        <v>0</v>
      </c>
      <c r="T158" s="109">
        <f>[1]НАПИТКИ!$T$241</f>
        <v>8</v>
      </c>
      <c r="U158" s="70" t="s">
        <v>73</v>
      </c>
      <c r="V158" s="65" t="str">
        <f>[1]НАПИТКИ!$P$175</f>
        <v>Напиток из шиповника</v>
      </c>
      <c r="W158" s="71">
        <f>[1]НАПИТКИ!$P$178</f>
        <v>200</v>
      </c>
      <c r="X158" s="109">
        <f>[1]НАПИТКИ!$L$198</f>
        <v>0.67999999999999994</v>
      </c>
      <c r="Y158" s="109">
        <f>[1]НАПИТКИ!$N$198</f>
        <v>0</v>
      </c>
      <c r="Z158" s="109">
        <f>[1]НАПИТКИ!$P$198</f>
        <v>23.066666666666666</v>
      </c>
      <c r="AA158" s="109">
        <f>[1]НАПИТКИ!$R$198</f>
        <v>94.933333333333337</v>
      </c>
      <c r="AB158" s="109">
        <f>H158</f>
        <v>0.02</v>
      </c>
      <c r="AC158" s="109">
        <f t="shared" ref="AC158:AM158" si="350">I158</f>
        <v>0</v>
      </c>
      <c r="AD158" s="109">
        <f t="shared" si="350"/>
        <v>0</v>
      </c>
      <c r="AE158" s="109">
        <f t="shared" si="350"/>
        <v>0</v>
      </c>
      <c r="AF158" s="109">
        <f t="shared" si="350"/>
        <v>14</v>
      </c>
      <c r="AG158" s="109">
        <f t="shared" si="350"/>
        <v>14</v>
      </c>
      <c r="AH158" s="109">
        <f t="shared" si="350"/>
        <v>8</v>
      </c>
      <c r="AI158" s="109">
        <f t="shared" si="350"/>
        <v>0.22</v>
      </c>
      <c r="AJ158" s="109">
        <f t="shared" si="350"/>
        <v>25</v>
      </c>
      <c r="AK158" s="109">
        <f t="shared" si="350"/>
        <v>0</v>
      </c>
      <c r="AL158" s="109">
        <f t="shared" si="350"/>
        <v>0</v>
      </c>
      <c r="AM158" s="109">
        <f t="shared" si="350"/>
        <v>0</v>
      </c>
      <c r="AN158" s="109">
        <f>[1]НАПИТКИ!$T$198</f>
        <v>60</v>
      </c>
      <c r="AO158" s="70" t="s">
        <v>73</v>
      </c>
      <c r="AP158" s="65" t="str">
        <f>[1]НАПИТКИ!$P$175</f>
        <v>Напиток из шиповника</v>
      </c>
      <c r="AQ158" s="71">
        <f>[1]НАПИТКИ!$P$178</f>
        <v>200</v>
      </c>
      <c r="AR158" s="109">
        <f>[1]НАПИТКИ!$L$198</f>
        <v>0.67999999999999994</v>
      </c>
      <c r="AS158" s="109">
        <f>[1]НАПИТКИ!$N$198</f>
        <v>0</v>
      </c>
      <c r="AT158" s="109">
        <f>[1]НАПИТКИ!$P$198</f>
        <v>23.066666666666666</v>
      </c>
      <c r="AU158" s="109">
        <f>[1]НАПИТКИ!$R$198</f>
        <v>94.933333333333337</v>
      </c>
      <c r="AV158" s="109">
        <v>0.02</v>
      </c>
      <c r="AW158" s="109">
        <v>0</v>
      </c>
      <c r="AX158" s="109">
        <v>0</v>
      </c>
      <c r="AY158" s="109">
        <v>0</v>
      </c>
      <c r="AZ158" s="109">
        <v>14</v>
      </c>
      <c r="BA158" s="109">
        <v>14</v>
      </c>
      <c r="BB158" s="109">
        <v>8</v>
      </c>
      <c r="BC158" s="109">
        <v>0.22</v>
      </c>
      <c r="BD158" s="109">
        <v>25</v>
      </c>
      <c r="BE158" s="109">
        <v>0</v>
      </c>
      <c r="BF158" s="109">
        <v>0</v>
      </c>
      <c r="BG158" s="109">
        <v>0</v>
      </c>
      <c r="BH158" s="109">
        <f>[1]НАПИТКИ!$T$198</f>
        <v>60</v>
      </c>
    </row>
    <row r="159" spans="1:60" s="8" customFormat="1" ht="15.6" customHeight="1" x14ac:dyDescent="0.25">
      <c r="A159" s="70" t="s">
        <v>18</v>
      </c>
      <c r="B159" s="65" t="str">
        <f>'[1]ГАСТРОНОМИЯ, ВЫПЕЧКА'!$E$52</f>
        <v>Хлеб пшеничный</v>
      </c>
      <c r="C159" s="71">
        <f>'[1]ГАСТРОНОМИЯ, ВЫПЕЧКА'!$E$54</f>
        <v>35</v>
      </c>
      <c r="D159" s="109">
        <f>'[1]ГАСТРОНОМИЯ, ВЫПЕЧКА'!$A$72</f>
        <v>0.3</v>
      </c>
      <c r="E159" s="109">
        <f>'[1]ГАСТРОНОМИЯ, ВЫПЕЧКА'!$C$72</f>
        <v>0.04</v>
      </c>
      <c r="F159" s="109">
        <f>'[1]ГАСТРОНОМИЯ, ВЫПЕЧКА'!$E$72</f>
        <v>17</v>
      </c>
      <c r="G159" s="109">
        <f>'[1]ГАСТРОНОМИЯ, ВЫПЕЧКА'!$G$72</f>
        <v>73</v>
      </c>
      <c r="H159" s="109">
        <v>0.02</v>
      </c>
      <c r="I159" s="109">
        <v>0.3</v>
      </c>
      <c r="J159" s="109">
        <v>0</v>
      </c>
      <c r="K159" s="109">
        <v>0</v>
      </c>
      <c r="L159" s="109">
        <v>4.5999999999999996</v>
      </c>
      <c r="M159" s="109">
        <v>17.399999999999999</v>
      </c>
      <c r="N159" s="109">
        <v>6.6</v>
      </c>
      <c r="O159" s="109">
        <v>0.22</v>
      </c>
      <c r="P159" s="109">
        <v>8</v>
      </c>
      <c r="Q159" s="109">
        <v>0</v>
      </c>
      <c r="R159" s="109">
        <v>0</v>
      </c>
      <c r="S159" s="109">
        <v>0</v>
      </c>
      <c r="T159" s="109">
        <f>'[1]ГАСТРОНОМИЯ, ВЫПЕЧКА'!$I$72</f>
        <v>0</v>
      </c>
      <c r="U159" s="70" t="s">
        <v>9</v>
      </c>
      <c r="V159" s="65" t="str">
        <f>'[1]ГАСТРОНОМИЯ, ВЫПЕЧКА'!$AA$52</f>
        <v>Хлеб пшеничный</v>
      </c>
      <c r="W159" s="71">
        <f>'[1]ГАСТРОНОМИЯ, ВЫПЕЧКА'!$AL$54</f>
        <v>50</v>
      </c>
      <c r="X159" s="109">
        <f>'[1]ГАСТРОНОМИЯ, ВЫПЕЧКА'!$AH$72</f>
        <v>0.42857142857142855</v>
      </c>
      <c r="Y159" s="109">
        <f>'[1]ГАСТРОНОМИЯ, ВЫПЕЧКА'!$AJ$72</f>
        <v>5.7142857142857141E-2</v>
      </c>
      <c r="Z159" s="109">
        <f>'[1]ГАСТРОНОМИЯ, ВЫПЕЧКА'!$AL$72</f>
        <v>24.285714285714285</v>
      </c>
      <c r="AA159" s="109">
        <f>'[1]ГАСТРОНОМИЯ, ВЫПЕЧКА'!$AN$72</f>
        <v>104.28571428571429</v>
      </c>
      <c r="AB159" s="109">
        <f>H159*50/35</f>
        <v>2.8571428571428571E-2</v>
      </c>
      <c r="AC159" s="109">
        <f t="shared" ref="AC159" si="351">I159*50/35</f>
        <v>0.42857142857142855</v>
      </c>
      <c r="AD159" s="109">
        <f t="shared" ref="AD159" si="352">J159*50/35</f>
        <v>0</v>
      </c>
      <c r="AE159" s="109">
        <f t="shared" ref="AE159" si="353">K159*50/35</f>
        <v>0</v>
      </c>
      <c r="AF159" s="109">
        <f t="shared" ref="AF159" si="354">L159*50/35</f>
        <v>6.5714285714285703</v>
      </c>
      <c r="AG159" s="109">
        <f t="shared" ref="AG159" si="355">M159*50/35</f>
        <v>24.857142857142854</v>
      </c>
      <c r="AH159" s="109">
        <f t="shared" ref="AH159" si="356">N159*50/35</f>
        <v>9.4285714285714288</v>
      </c>
      <c r="AI159" s="109">
        <f t="shared" ref="AI159" si="357">O159*50/35</f>
        <v>0.31428571428571428</v>
      </c>
      <c r="AJ159" s="109">
        <f t="shared" ref="AJ159" si="358">P159*50/35</f>
        <v>11.428571428571429</v>
      </c>
      <c r="AK159" s="109">
        <f t="shared" ref="AK159" si="359">Q159*50/35</f>
        <v>0</v>
      </c>
      <c r="AL159" s="109">
        <f t="shared" ref="AL159" si="360">R159*50/35</f>
        <v>0</v>
      </c>
      <c r="AM159" s="109">
        <f t="shared" ref="AM159" si="361">S159*50/35</f>
        <v>0</v>
      </c>
      <c r="AN159" s="109">
        <f>'[1]ГАСТРОНОМИЯ, ВЫПЕЧКА'!$AP$72</f>
        <v>0</v>
      </c>
      <c r="AO159" s="70" t="s">
        <v>9</v>
      </c>
      <c r="AP159" s="65" t="str">
        <f>'[1]ГАСТРОНОМИЯ, ВЫПЕЧКА'!$AA$52</f>
        <v>Хлеб пшеничный</v>
      </c>
      <c r="AQ159" s="71">
        <f>'[1]ГАСТРОНОМИЯ, ВЫПЕЧКА'!$AL$54</f>
        <v>50</v>
      </c>
      <c r="AR159" s="109">
        <f>'[1]ГАСТРОНОМИЯ, ВЫПЕЧКА'!$AH$72</f>
        <v>0.42857142857142855</v>
      </c>
      <c r="AS159" s="109">
        <f>'[1]ГАСТРОНОМИЯ, ВЫПЕЧКА'!$AJ$72</f>
        <v>5.7142857142857141E-2</v>
      </c>
      <c r="AT159" s="109">
        <f>'[1]ГАСТРОНОМИЯ, ВЫПЕЧКА'!$AL$72</f>
        <v>24.285714285714285</v>
      </c>
      <c r="AU159" s="109">
        <f>'[1]ГАСТРОНОМИЯ, ВЫПЕЧКА'!$AN$72</f>
        <v>104.28571428571429</v>
      </c>
      <c r="AV159" s="109">
        <v>2.8571428571428571E-2</v>
      </c>
      <c r="AW159" s="109">
        <v>0.42857142857142855</v>
      </c>
      <c r="AX159" s="109">
        <v>0</v>
      </c>
      <c r="AY159" s="109">
        <v>0</v>
      </c>
      <c r="AZ159" s="109">
        <v>6.5714285714285703</v>
      </c>
      <c r="BA159" s="109">
        <v>24.857142857142854</v>
      </c>
      <c r="BB159" s="109">
        <v>9.4285714285714288</v>
      </c>
      <c r="BC159" s="109">
        <v>0.31428571428571428</v>
      </c>
      <c r="BD159" s="109">
        <v>11.428571428571429</v>
      </c>
      <c r="BE159" s="109">
        <v>0</v>
      </c>
      <c r="BF159" s="109">
        <v>0</v>
      </c>
      <c r="BG159" s="109">
        <v>0</v>
      </c>
      <c r="BH159" s="109">
        <f>'[1]ГАСТРОНОМИЯ, ВЫПЕЧКА'!$AP$72</f>
        <v>0</v>
      </c>
    </row>
    <row r="160" spans="1:60" s="8" customFormat="1" ht="15.6" customHeight="1" x14ac:dyDescent="0.25">
      <c r="A160" s="70" t="s">
        <v>17</v>
      </c>
      <c r="B160" s="65" t="str">
        <f>'[1]ГАСТРОНОМИЯ, ВЫПЕЧКА'!$E$11</f>
        <v>Хлеб ржано-пшеничный</v>
      </c>
      <c r="C160" s="71">
        <f>'[1]ГАСТРОНОМИЯ, ВЫПЕЧКА'!$E$13</f>
        <v>20</v>
      </c>
      <c r="D160" s="109">
        <f>'[1]ГАСТРОНОМИЯ, ВЫПЕЧКА'!$A$31</f>
        <v>1</v>
      </c>
      <c r="E160" s="109">
        <f>'[1]ГАСТРОНОМИЯ, ВЫПЕЧКА'!$C$31</f>
        <v>0.7</v>
      </c>
      <c r="F160" s="109">
        <f>'[1]ГАСТРОНОМИЯ, ВЫПЕЧКА'!$E$31</f>
        <v>6.7</v>
      </c>
      <c r="G160" s="109">
        <f>'[1]ГАСТРОНОМИЯ, ВЫПЕЧКА'!$G$31</f>
        <v>35</v>
      </c>
      <c r="H160" s="109">
        <v>0.13</v>
      </c>
      <c r="I160" s="109">
        <v>0</v>
      </c>
      <c r="J160" s="109">
        <v>0</v>
      </c>
      <c r="K160" s="109">
        <v>0</v>
      </c>
      <c r="L160" s="109">
        <v>5.75</v>
      </c>
      <c r="M160" s="109">
        <v>26.5</v>
      </c>
      <c r="N160" s="109">
        <v>6.25</v>
      </c>
      <c r="O160" s="109">
        <v>0.78</v>
      </c>
      <c r="P160" s="109">
        <v>6</v>
      </c>
      <c r="Q160" s="109">
        <v>0</v>
      </c>
      <c r="R160" s="109">
        <v>0</v>
      </c>
      <c r="S160" s="109">
        <v>0</v>
      </c>
      <c r="T160" s="109">
        <v>0</v>
      </c>
      <c r="U160" s="70" t="s">
        <v>121</v>
      </c>
      <c r="V160" s="65" t="str">
        <f>'[1]ГАСТРОНОМИЯ, ВЫПЕЧКА'!$AA$11</f>
        <v>Хлеб ржано-пшеничный</v>
      </c>
      <c r="W160" s="71">
        <f>'[1]ГАСТРОНОМИЯ, ВЫПЕЧКА'!$P$13</f>
        <v>35</v>
      </c>
      <c r="X160" s="109">
        <f>'[1]ГАСТРОНОМИЯ, ВЫПЕЧКА'!$L$31</f>
        <v>1.75</v>
      </c>
      <c r="Y160" s="109">
        <f>'[1]ГАСТРОНОМИЯ, ВЫПЕЧКА'!$N$31</f>
        <v>1.2250000000000001</v>
      </c>
      <c r="Z160" s="109">
        <f>'[1]ГАСТРОНОМИЯ, ВЫПЕЧКА'!$P$31</f>
        <v>11.725</v>
      </c>
      <c r="AA160" s="109">
        <f>'[1]ГАСТРОНОМИЯ, ВЫПЕЧКА'!$R$31</f>
        <v>61.25</v>
      </c>
      <c r="AB160" s="109">
        <v>0.1</v>
      </c>
      <c r="AC160" s="109">
        <f t="shared" ref="AC160" si="362">I160*35/20</f>
        <v>0</v>
      </c>
      <c r="AD160" s="109">
        <f t="shared" ref="AD160" si="363">J160*35/20</f>
        <v>0</v>
      </c>
      <c r="AE160" s="109">
        <f t="shared" ref="AE160" si="364">K160*35/20</f>
        <v>0</v>
      </c>
      <c r="AF160" s="109">
        <f t="shared" ref="AF160" si="365">L160*35/20</f>
        <v>10.0625</v>
      </c>
      <c r="AG160" s="109">
        <f t="shared" ref="AG160" si="366">M160*35/20</f>
        <v>46.375</v>
      </c>
      <c r="AH160" s="109">
        <f t="shared" ref="AH160" si="367">N160*35/20</f>
        <v>10.9375</v>
      </c>
      <c r="AI160" s="109">
        <f t="shared" ref="AI160" si="368">O160*35/20</f>
        <v>1.365</v>
      </c>
      <c r="AJ160" s="109">
        <f t="shared" ref="AJ160" si="369">P160*35/20</f>
        <v>10.5</v>
      </c>
      <c r="AK160" s="109">
        <f t="shared" ref="AK160" si="370">Q160*35/20</f>
        <v>0</v>
      </c>
      <c r="AL160" s="109">
        <f t="shared" ref="AL160" si="371">R160*35/20</f>
        <v>0</v>
      </c>
      <c r="AM160" s="109">
        <f t="shared" ref="AM160" si="372">S160*35/20</f>
        <v>0</v>
      </c>
      <c r="AN160" s="109">
        <f>'[1]ГАСТРОНОМИЯ, ВЫПЕЧКА'!$T$31</f>
        <v>0</v>
      </c>
      <c r="AO160" s="70" t="s">
        <v>121</v>
      </c>
      <c r="AP160" s="65" t="str">
        <f>'[1]ГАСТРОНОМИЯ, ВЫПЕЧКА'!$AA$11</f>
        <v>Хлеб ржано-пшеничный</v>
      </c>
      <c r="AQ160" s="71">
        <f>'[1]ГАСТРОНОМИЯ, ВЫПЕЧКА'!$P$13</f>
        <v>35</v>
      </c>
      <c r="AR160" s="109">
        <f>'[1]ГАСТРОНОМИЯ, ВЫПЕЧКА'!$L$31</f>
        <v>1.75</v>
      </c>
      <c r="AS160" s="109">
        <f>'[1]ГАСТРОНОМИЯ, ВЫПЕЧКА'!$N$31</f>
        <v>1.2250000000000001</v>
      </c>
      <c r="AT160" s="109">
        <f>'[1]ГАСТРОНОМИЯ, ВЫПЕЧКА'!$P$31</f>
        <v>11.725</v>
      </c>
      <c r="AU160" s="109">
        <f>'[1]ГАСТРОНОМИЯ, ВЫПЕЧКА'!$R$31</f>
        <v>61.25</v>
      </c>
      <c r="AV160" s="109">
        <v>0.1</v>
      </c>
      <c r="AW160" s="109">
        <v>0</v>
      </c>
      <c r="AX160" s="109">
        <v>0</v>
      </c>
      <c r="AY160" s="109">
        <v>0</v>
      </c>
      <c r="AZ160" s="109">
        <v>10.0625</v>
      </c>
      <c r="BA160" s="109">
        <v>46.375</v>
      </c>
      <c r="BB160" s="109">
        <v>10.9375</v>
      </c>
      <c r="BC160" s="109">
        <v>1.365</v>
      </c>
      <c r="BD160" s="109">
        <v>10.5</v>
      </c>
      <c r="BE160" s="109">
        <v>0</v>
      </c>
      <c r="BF160" s="109">
        <v>0</v>
      </c>
      <c r="BG160" s="109">
        <v>0</v>
      </c>
      <c r="BH160" s="109">
        <f>'[1]ГАСТРОНОМИЯ, ВЫПЕЧКА'!$T$31</f>
        <v>0</v>
      </c>
    </row>
    <row r="161" spans="1:60" s="8" customFormat="1" ht="15.75" customHeight="1" x14ac:dyDescent="0.25">
      <c r="A161" s="70"/>
      <c r="B161" s="65"/>
      <c r="C161" s="71"/>
      <c r="D161" s="109"/>
      <c r="E161" s="109"/>
      <c r="F161" s="109"/>
      <c r="G161" s="109"/>
      <c r="H161" s="109"/>
      <c r="I161" s="109"/>
      <c r="J161" s="109"/>
      <c r="K161" s="109"/>
      <c r="L161" s="109"/>
      <c r="M161" s="109"/>
      <c r="N161" s="109"/>
      <c r="O161" s="109"/>
      <c r="P161" s="109"/>
      <c r="Q161" s="109"/>
      <c r="R161" s="109"/>
      <c r="S161" s="109"/>
      <c r="T161" s="109"/>
      <c r="U161" s="70"/>
      <c r="V161" s="65"/>
      <c r="W161" s="71"/>
      <c r="X161" s="109"/>
      <c r="Y161" s="109"/>
      <c r="Z161" s="109"/>
      <c r="AA161" s="109"/>
      <c r="AB161" s="109"/>
      <c r="AC161" s="109"/>
      <c r="AD161" s="109"/>
      <c r="AE161" s="109"/>
      <c r="AF161" s="109"/>
      <c r="AG161" s="109"/>
      <c r="AH161" s="109"/>
      <c r="AI161" s="109"/>
      <c r="AJ161" s="109"/>
      <c r="AK161" s="109"/>
      <c r="AL161" s="109"/>
      <c r="AM161" s="109"/>
      <c r="AN161" s="109"/>
      <c r="AO161" s="70"/>
      <c r="AP161" s="65"/>
      <c r="AQ161" s="71"/>
      <c r="AR161" s="109"/>
      <c r="AS161" s="109"/>
      <c r="AT161" s="109"/>
      <c r="AU161" s="109"/>
      <c r="AV161" s="109"/>
      <c r="AW161" s="109"/>
      <c r="AX161" s="109"/>
      <c r="AY161" s="109"/>
      <c r="AZ161" s="109"/>
      <c r="BA161" s="109"/>
      <c r="BB161" s="109"/>
      <c r="BC161" s="109"/>
      <c r="BD161" s="109"/>
      <c r="BE161" s="109"/>
      <c r="BF161" s="109"/>
      <c r="BG161" s="109"/>
      <c r="BH161" s="109"/>
    </row>
    <row r="162" spans="1:60" s="8" customFormat="1" ht="15.75" customHeight="1" x14ac:dyDescent="0.25">
      <c r="A162" s="72"/>
      <c r="B162" s="13" t="s">
        <v>6</v>
      </c>
      <c r="C162" s="98">
        <f>SUM(C155:C158)</f>
        <v>500</v>
      </c>
      <c r="D162" s="113">
        <f>SUM(D155:D161)</f>
        <v>14.3</v>
      </c>
      <c r="E162" s="113">
        <f t="shared" ref="E162:T162" si="373">SUM(E155:E161)</f>
        <v>10.566666666666665</v>
      </c>
      <c r="F162" s="113">
        <f t="shared" si="373"/>
        <v>68.477777777777774</v>
      </c>
      <c r="G162" s="113">
        <f t="shared" si="373"/>
        <v>444.0888888888889</v>
      </c>
      <c r="H162" s="113">
        <f t="shared" si="373"/>
        <v>0.24</v>
      </c>
      <c r="I162" s="113">
        <f t="shared" si="373"/>
        <v>0.3</v>
      </c>
      <c r="J162" s="113">
        <f t="shared" si="373"/>
        <v>13.28</v>
      </c>
      <c r="K162" s="113">
        <f t="shared" si="373"/>
        <v>3.4000000000000004</v>
      </c>
      <c r="L162" s="113">
        <f t="shared" si="373"/>
        <v>162</v>
      </c>
      <c r="M162" s="113">
        <f t="shared" si="373"/>
        <v>257.88</v>
      </c>
      <c r="N162" s="113">
        <f t="shared" si="373"/>
        <v>62.24</v>
      </c>
      <c r="O162" s="113">
        <f t="shared" si="373"/>
        <v>2.62</v>
      </c>
      <c r="P162" s="113">
        <f t="shared" si="373"/>
        <v>152.80000000000001</v>
      </c>
      <c r="Q162" s="113">
        <f t="shared" si="373"/>
        <v>0</v>
      </c>
      <c r="R162" s="113">
        <f t="shared" si="373"/>
        <v>0</v>
      </c>
      <c r="S162" s="113">
        <f t="shared" si="373"/>
        <v>0</v>
      </c>
      <c r="T162" s="113">
        <f t="shared" si="373"/>
        <v>16.3</v>
      </c>
      <c r="U162" s="72"/>
      <c r="V162" s="13" t="s">
        <v>6</v>
      </c>
      <c r="W162" s="98">
        <f>SUM(W155:W158)</f>
        <v>580</v>
      </c>
      <c r="X162" s="113">
        <f>SUM(X155:X160)</f>
        <v>15.536349206349207</v>
      </c>
      <c r="Y162" s="113">
        <f>SUM(Y155:Y160)</f>
        <v>12.493253968253967</v>
      </c>
      <c r="Z162" s="113">
        <f>SUM(Z155:Z160)</f>
        <v>107.61071428571427</v>
      </c>
      <c r="AA162" s="113">
        <f>SUM(AA155:AA160)</f>
        <v>624.22015873015869</v>
      </c>
      <c r="AB162" s="113">
        <f t="shared" ref="AB162:AM162" si="374">SUM(AB155:AB161)</f>
        <v>0.23190476190476192</v>
      </c>
      <c r="AC162" s="113">
        <f t="shared" si="374"/>
        <v>0.42857142857142855</v>
      </c>
      <c r="AD162" s="113">
        <f t="shared" si="374"/>
        <v>14.755555555555556</v>
      </c>
      <c r="AE162" s="113">
        <f t="shared" si="374"/>
        <v>3.9644444444444442</v>
      </c>
      <c r="AF162" s="113">
        <f t="shared" si="374"/>
        <v>193.28726190476192</v>
      </c>
      <c r="AG162" s="113">
        <f t="shared" si="374"/>
        <v>321.87392063492064</v>
      </c>
      <c r="AH162" s="113">
        <f t="shared" si="374"/>
        <v>79.843849206349205</v>
      </c>
      <c r="AI162" s="113">
        <f t="shared" si="374"/>
        <v>3.6481746031746027</v>
      </c>
      <c r="AJ162" s="113">
        <f t="shared" si="374"/>
        <v>185.48412698412696</v>
      </c>
      <c r="AK162" s="113">
        <f t="shared" si="374"/>
        <v>0</v>
      </c>
      <c r="AL162" s="113">
        <f t="shared" si="374"/>
        <v>0</v>
      </c>
      <c r="AM162" s="113">
        <f t="shared" si="374"/>
        <v>0</v>
      </c>
      <c r="AN162" s="113">
        <f>SUM(AN155:AN160)</f>
        <v>71.351111111111109</v>
      </c>
      <c r="AO162" s="72"/>
      <c r="AP162" s="13" t="s">
        <v>6</v>
      </c>
      <c r="AQ162" s="98">
        <f>SUM(AQ155:AQ158)</f>
        <v>580</v>
      </c>
      <c r="AR162" s="113">
        <f>SUM(AR155:AR160)</f>
        <v>15.536349206349207</v>
      </c>
      <c r="AS162" s="113">
        <f>SUM(AS155:AS160)</f>
        <v>12.493253968253967</v>
      </c>
      <c r="AT162" s="113">
        <f>SUM(AT155:AT160)</f>
        <v>107.61071428571427</v>
      </c>
      <c r="AU162" s="113">
        <f>SUM(AU155:AU160)</f>
        <v>624.22015873015869</v>
      </c>
      <c r="AV162" s="113">
        <f t="shared" ref="AV162:BG162" si="375">SUM(AV155:AV161)</f>
        <v>0.23190476190476192</v>
      </c>
      <c r="AW162" s="113">
        <f t="shared" si="375"/>
        <v>0.42857142857142855</v>
      </c>
      <c r="AX162" s="113">
        <f t="shared" si="375"/>
        <v>14.755555555555556</v>
      </c>
      <c r="AY162" s="113">
        <f t="shared" si="375"/>
        <v>3.9644444444444442</v>
      </c>
      <c r="AZ162" s="113">
        <f t="shared" si="375"/>
        <v>193.28726190476192</v>
      </c>
      <c r="BA162" s="113">
        <f t="shared" si="375"/>
        <v>321.87392063492064</v>
      </c>
      <c r="BB162" s="113">
        <f t="shared" si="375"/>
        <v>79.843849206349205</v>
      </c>
      <c r="BC162" s="113">
        <f t="shared" si="375"/>
        <v>3.6481746031746027</v>
      </c>
      <c r="BD162" s="113">
        <f t="shared" si="375"/>
        <v>185.48412698412696</v>
      </c>
      <c r="BE162" s="113">
        <f t="shared" si="375"/>
        <v>0</v>
      </c>
      <c r="BF162" s="113">
        <f t="shared" si="375"/>
        <v>0</v>
      </c>
      <c r="BG162" s="113">
        <f t="shared" si="375"/>
        <v>0</v>
      </c>
      <c r="BH162" s="113">
        <f>SUM(BH155:BH160)</f>
        <v>71.351111111111109</v>
      </c>
    </row>
    <row r="163" spans="1:60" s="8" customFormat="1" ht="15.75" customHeight="1" x14ac:dyDescent="0.25">
      <c r="A163" s="164" t="s">
        <v>16</v>
      </c>
      <c r="B163" s="164"/>
      <c r="C163" s="164"/>
      <c r="D163" s="164"/>
      <c r="E163" s="164"/>
      <c r="F163" s="164"/>
      <c r="G163" s="164"/>
      <c r="H163" s="164"/>
      <c r="I163" s="164"/>
      <c r="J163" s="164"/>
      <c r="K163" s="164"/>
      <c r="L163" s="164"/>
      <c r="M163" s="164"/>
      <c r="N163" s="164"/>
      <c r="O163" s="164"/>
      <c r="P163" s="164"/>
      <c r="Q163" s="164"/>
      <c r="R163" s="164"/>
      <c r="S163" s="164"/>
      <c r="T163" s="164"/>
      <c r="U163" s="164" t="s">
        <v>16</v>
      </c>
      <c r="V163" s="164"/>
      <c r="W163" s="164"/>
      <c r="X163" s="164"/>
      <c r="Y163" s="164"/>
      <c r="Z163" s="164"/>
      <c r="AA163" s="164"/>
      <c r="AB163" s="164"/>
      <c r="AC163" s="164"/>
      <c r="AD163" s="164"/>
      <c r="AE163" s="164"/>
      <c r="AF163" s="164"/>
      <c r="AG163" s="164"/>
      <c r="AH163" s="164"/>
      <c r="AI163" s="164"/>
      <c r="AJ163" s="164"/>
      <c r="AK163" s="164"/>
      <c r="AL163" s="164"/>
      <c r="AM163" s="164"/>
      <c r="AN163" s="164"/>
      <c r="AO163" s="164" t="s">
        <v>16</v>
      </c>
      <c r="AP163" s="164"/>
      <c r="AQ163" s="164"/>
      <c r="AR163" s="164"/>
      <c r="AS163" s="164"/>
      <c r="AT163" s="164"/>
      <c r="AU163" s="164"/>
      <c r="AV163" s="164"/>
      <c r="AW163" s="164"/>
      <c r="AX163" s="164"/>
      <c r="AY163" s="164"/>
      <c r="AZ163" s="164"/>
      <c r="BA163" s="164"/>
      <c r="BB163" s="164"/>
      <c r="BC163" s="164"/>
      <c r="BD163" s="164"/>
      <c r="BE163" s="164"/>
      <c r="BF163" s="164"/>
      <c r="BG163" s="164"/>
      <c r="BH163" s="164"/>
    </row>
    <row r="164" spans="1:60" s="8" customFormat="1" ht="15.75" customHeight="1" x14ac:dyDescent="0.25">
      <c r="A164" s="70" t="s">
        <v>59</v>
      </c>
      <c r="B164" s="65" t="str">
        <f>'[1]ФРУКТЫ, ОВОЩИ'!$E$517</f>
        <v>Салат из свеклы с солеными огурцами</v>
      </c>
      <c r="C164" s="71">
        <f>'[1]ФРУКТЫ, ОВОЩИ'!$E$520</f>
        <v>60</v>
      </c>
      <c r="D164" s="109">
        <f>'[1]ФРУКТЫ, ОВОЩИ'!$A$538</f>
        <v>0.72</v>
      </c>
      <c r="E164" s="109">
        <f>'[1]ФРУКТЫ, ОВОЩИ'!$C$538</f>
        <v>4.4000000000000004</v>
      </c>
      <c r="F164" s="109">
        <f>'[1]ФРУКТЫ, ОВОЩИ'!$E$538</f>
        <v>2.82</v>
      </c>
      <c r="G164" s="109">
        <f>'[1]ФРУКТЫ, ОВОЩИ'!$G$538</f>
        <v>63.09</v>
      </c>
      <c r="H164" s="109">
        <v>0.01</v>
      </c>
      <c r="I164" s="109">
        <v>0</v>
      </c>
      <c r="J164" s="109">
        <v>0</v>
      </c>
      <c r="K164" s="109">
        <v>0</v>
      </c>
      <c r="L164" s="109">
        <v>9.4</v>
      </c>
      <c r="M164" s="109">
        <v>15.7</v>
      </c>
      <c r="N164" s="109">
        <v>9.34</v>
      </c>
      <c r="O164" s="109">
        <v>0.35</v>
      </c>
      <c r="P164" s="109">
        <v>10.8</v>
      </c>
      <c r="Q164" s="109">
        <v>0</v>
      </c>
      <c r="R164" s="109">
        <v>0</v>
      </c>
      <c r="S164" s="109">
        <v>0</v>
      </c>
      <c r="T164" s="109">
        <f>'[1]ФРУКТЫ, ОВОЩИ'!$I$538</f>
        <v>2.7</v>
      </c>
      <c r="U164" s="70" t="s">
        <v>58</v>
      </c>
      <c r="V164" s="65" t="str">
        <f>'[1]ФРУКТЫ, ОВОЩИ'!$P$517</f>
        <v>Салат из свеклы с солеными огурцами</v>
      </c>
      <c r="W164" s="71">
        <f>'[1]ФРУКТЫ, ОВОЩИ'!$P$520</f>
        <v>100</v>
      </c>
      <c r="X164" s="109">
        <f>'[1]ФРУКТЫ, ОВОЩИ'!$L$538</f>
        <v>1.2</v>
      </c>
      <c r="Y164" s="109">
        <f>'[1]ФРУКТЫ, ОВОЩИ'!$N$538</f>
        <v>9.1</v>
      </c>
      <c r="Z164" s="109">
        <f>'[1]ФРУКТЫ, ОВОЩИ'!$P$538</f>
        <v>4.7</v>
      </c>
      <c r="AA164" s="109">
        <f>'[1]ФРУКТЫ, ОВОЩИ'!$R$538</f>
        <v>105.15</v>
      </c>
      <c r="AB164" s="109">
        <f>H164*100/60</f>
        <v>1.6666666666666666E-2</v>
      </c>
      <c r="AC164" s="109">
        <f t="shared" ref="AC164:AM164" si="376">I164*100/60</f>
        <v>0</v>
      </c>
      <c r="AD164" s="109">
        <f t="shared" si="376"/>
        <v>0</v>
      </c>
      <c r="AE164" s="109">
        <f t="shared" si="376"/>
        <v>0</v>
      </c>
      <c r="AF164" s="109">
        <f t="shared" si="376"/>
        <v>15.666666666666666</v>
      </c>
      <c r="AG164" s="109">
        <f t="shared" si="376"/>
        <v>26.166666666666668</v>
      </c>
      <c r="AH164" s="109">
        <f t="shared" si="376"/>
        <v>15.566666666666666</v>
      </c>
      <c r="AI164" s="109">
        <f t="shared" si="376"/>
        <v>0.58333333333333337</v>
      </c>
      <c r="AJ164" s="109">
        <f t="shared" si="376"/>
        <v>18</v>
      </c>
      <c r="AK164" s="109">
        <f t="shared" si="376"/>
        <v>0</v>
      </c>
      <c r="AL164" s="109">
        <f t="shared" si="376"/>
        <v>0</v>
      </c>
      <c r="AM164" s="109">
        <f t="shared" si="376"/>
        <v>0</v>
      </c>
      <c r="AN164" s="109">
        <f>'[1]ФРУКТЫ, ОВОЩИ'!$T$538</f>
        <v>4.5</v>
      </c>
      <c r="AO164" s="70" t="s">
        <v>58</v>
      </c>
      <c r="AP164" s="65" t="str">
        <f>'[1]ФРУКТЫ, ОВОЩИ'!$P$517</f>
        <v>Салат из свеклы с солеными огурцами</v>
      </c>
      <c r="AQ164" s="71">
        <f>'[1]ФРУКТЫ, ОВОЩИ'!$P$520</f>
        <v>100</v>
      </c>
      <c r="AR164" s="109">
        <f>'[1]ФРУКТЫ, ОВОЩИ'!$L$538</f>
        <v>1.2</v>
      </c>
      <c r="AS164" s="109">
        <f>'[1]ФРУКТЫ, ОВОЩИ'!$N$538</f>
        <v>9.1</v>
      </c>
      <c r="AT164" s="109">
        <f>'[1]ФРУКТЫ, ОВОЩИ'!$P$538</f>
        <v>4.7</v>
      </c>
      <c r="AU164" s="109">
        <f>'[1]ФРУКТЫ, ОВОЩИ'!$R$538</f>
        <v>105.15</v>
      </c>
      <c r="AV164" s="109">
        <v>1.6666666666666666E-2</v>
      </c>
      <c r="AW164" s="109">
        <v>0</v>
      </c>
      <c r="AX164" s="109">
        <v>0</v>
      </c>
      <c r="AY164" s="109">
        <v>0</v>
      </c>
      <c r="AZ164" s="109">
        <v>15.666666666666666</v>
      </c>
      <c r="BA164" s="109">
        <v>26.166666666666668</v>
      </c>
      <c r="BB164" s="109">
        <v>15.566666666666666</v>
      </c>
      <c r="BC164" s="109">
        <v>0.58333333333333337</v>
      </c>
      <c r="BD164" s="109">
        <v>18</v>
      </c>
      <c r="BE164" s="109">
        <v>0</v>
      </c>
      <c r="BF164" s="109">
        <v>0</v>
      </c>
      <c r="BG164" s="109">
        <v>0</v>
      </c>
      <c r="BH164" s="109">
        <f>'[1]ФРУКТЫ, ОВОЩИ'!$T$538</f>
        <v>4.5</v>
      </c>
    </row>
    <row r="165" spans="1:60" s="8" customFormat="1" ht="15.75" customHeight="1" x14ac:dyDescent="0.25">
      <c r="A165" s="70" t="s">
        <v>1</v>
      </c>
      <c r="B165" s="65" t="str">
        <f>[1]СУПЫ!$E$92</f>
        <v>Щи из свежей капусты с картофелем</v>
      </c>
      <c r="C165" s="71">
        <f>[1]СУПЫ!$E$95</f>
        <v>200</v>
      </c>
      <c r="D165" s="109">
        <f>[1]СУПЫ!$A$112</f>
        <v>1.7</v>
      </c>
      <c r="E165" s="109">
        <f>[1]СУПЫ!$C$112</f>
        <v>4.5999999999999996</v>
      </c>
      <c r="F165" s="109">
        <f>[1]СУПЫ!$E$112</f>
        <v>5.8</v>
      </c>
      <c r="G165" s="109">
        <f>[1]СУПЫ!$G$112</f>
        <v>70.599999999999994</v>
      </c>
      <c r="H165" s="109">
        <v>0</v>
      </c>
      <c r="I165" s="109">
        <v>0</v>
      </c>
      <c r="J165" s="109">
        <v>33.299999999999997</v>
      </c>
      <c r="K165" s="109">
        <v>0</v>
      </c>
      <c r="L165" s="109">
        <v>2.74</v>
      </c>
      <c r="M165" s="109">
        <v>4.49</v>
      </c>
      <c r="N165" s="109">
        <v>4.07</v>
      </c>
      <c r="O165" s="109">
        <v>0.3</v>
      </c>
      <c r="P165" s="109">
        <v>3.5</v>
      </c>
      <c r="Q165" s="109">
        <v>0</v>
      </c>
      <c r="R165" s="109">
        <v>0</v>
      </c>
      <c r="S165" s="109">
        <v>0</v>
      </c>
      <c r="T165" s="109">
        <f>[1]СУПЫ!$I$112</f>
        <v>6.6</v>
      </c>
      <c r="U165" s="70" t="s">
        <v>0</v>
      </c>
      <c r="V165" s="65" t="str">
        <f>[1]СУПЫ!$P$92</f>
        <v>Щи из свежей капусты с картофелем</v>
      </c>
      <c r="W165" s="71">
        <f>[1]СУПЫ!$P$95</f>
        <v>250</v>
      </c>
      <c r="X165" s="109">
        <f>[1]СУПЫ!$L$112</f>
        <v>2.125</v>
      </c>
      <c r="Y165" s="109">
        <f>[1]СУПЫ!$N$112</f>
        <v>5.75</v>
      </c>
      <c r="Z165" s="109">
        <f>[1]СУПЫ!$P$112</f>
        <v>7.25</v>
      </c>
      <c r="AA165" s="109">
        <f>[1]СУПЫ!$R$112</f>
        <v>88.25</v>
      </c>
      <c r="AB165" s="109">
        <f>H165*250/200</f>
        <v>0</v>
      </c>
      <c r="AC165" s="109">
        <f t="shared" ref="AC165:AM165" si="377">I165*250/200</f>
        <v>0</v>
      </c>
      <c r="AD165" s="109">
        <f t="shared" si="377"/>
        <v>41.625</v>
      </c>
      <c r="AE165" s="109">
        <f t="shared" si="377"/>
        <v>0</v>
      </c>
      <c r="AF165" s="109">
        <f t="shared" si="377"/>
        <v>3.4249999999999998</v>
      </c>
      <c r="AG165" s="109">
        <f t="shared" si="377"/>
        <v>5.6124999999999998</v>
      </c>
      <c r="AH165" s="109">
        <f t="shared" si="377"/>
        <v>5.0875000000000004</v>
      </c>
      <c r="AI165" s="109">
        <f t="shared" si="377"/>
        <v>0.375</v>
      </c>
      <c r="AJ165" s="109">
        <f t="shared" si="377"/>
        <v>4.375</v>
      </c>
      <c r="AK165" s="109">
        <f t="shared" si="377"/>
        <v>0</v>
      </c>
      <c r="AL165" s="109">
        <f t="shared" si="377"/>
        <v>0</v>
      </c>
      <c r="AM165" s="109">
        <f t="shared" si="377"/>
        <v>0</v>
      </c>
      <c r="AN165" s="109">
        <f>[1]СУПЫ!$T$112</f>
        <v>8.25</v>
      </c>
      <c r="AO165" s="70" t="s">
        <v>0</v>
      </c>
      <c r="AP165" s="65" t="str">
        <f>[1]СУПЫ!$P$92</f>
        <v>Щи из свежей капусты с картофелем</v>
      </c>
      <c r="AQ165" s="71">
        <f>[1]СУПЫ!$P$95</f>
        <v>250</v>
      </c>
      <c r="AR165" s="109">
        <f>[1]СУПЫ!$L$112</f>
        <v>2.125</v>
      </c>
      <c r="AS165" s="109">
        <f>[1]СУПЫ!$N$112</f>
        <v>5.75</v>
      </c>
      <c r="AT165" s="109">
        <f>[1]СУПЫ!$P$112</f>
        <v>7.25</v>
      </c>
      <c r="AU165" s="109">
        <f>[1]СУПЫ!$R$112</f>
        <v>88.25</v>
      </c>
      <c r="AV165" s="109">
        <v>0</v>
      </c>
      <c r="AW165" s="109">
        <v>0</v>
      </c>
      <c r="AX165" s="109">
        <v>41.625</v>
      </c>
      <c r="AY165" s="109">
        <v>0</v>
      </c>
      <c r="AZ165" s="109">
        <v>3.4249999999999998</v>
      </c>
      <c r="BA165" s="109">
        <v>5.6124999999999998</v>
      </c>
      <c r="BB165" s="109">
        <v>5.0875000000000004</v>
      </c>
      <c r="BC165" s="109">
        <v>0.375</v>
      </c>
      <c r="BD165" s="109">
        <v>4.375</v>
      </c>
      <c r="BE165" s="109">
        <v>0</v>
      </c>
      <c r="BF165" s="109">
        <v>0</v>
      </c>
      <c r="BG165" s="109">
        <v>0</v>
      </c>
      <c r="BH165" s="109">
        <f>[1]СУПЫ!$T$112</f>
        <v>8.25</v>
      </c>
    </row>
    <row r="166" spans="1:60" s="8" customFormat="1" ht="15.75" customHeight="1" x14ac:dyDescent="0.25">
      <c r="A166" s="73" t="s">
        <v>70</v>
      </c>
      <c r="B166" s="65" t="str">
        <f>'[1]МЯСО, РЫБА'!$E$220</f>
        <v>Рагу из птицы</v>
      </c>
      <c r="C166" s="99">
        <f>'[1]МЯСО, РЫБА'!$E$223</f>
        <v>240</v>
      </c>
      <c r="D166" s="109">
        <f>'[1]МЯСО, РЫБА'!$A$238</f>
        <v>11</v>
      </c>
      <c r="E166" s="109">
        <f>'[1]МЯСО, РЫБА'!$C$238</f>
        <v>15.9</v>
      </c>
      <c r="F166" s="109">
        <f>'[1]МЯСО, РЫБА'!$E$238</f>
        <v>20.6</v>
      </c>
      <c r="G166" s="109">
        <f>'[1]МЯСО, РЫБА'!$G$238</f>
        <v>225.3</v>
      </c>
      <c r="H166" s="109">
        <v>7.0000000000000007E-2</v>
      </c>
      <c r="I166" s="109">
        <v>0</v>
      </c>
      <c r="J166" s="109">
        <v>28.2</v>
      </c>
      <c r="K166" s="109">
        <v>0</v>
      </c>
      <c r="L166" s="109">
        <v>36.799999999999997</v>
      </c>
      <c r="M166" s="109">
        <v>108.2</v>
      </c>
      <c r="N166" s="109">
        <v>18.7</v>
      </c>
      <c r="O166" s="109">
        <v>0.3</v>
      </c>
      <c r="P166" s="109">
        <v>38.1</v>
      </c>
      <c r="Q166" s="109">
        <v>0</v>
      </c>
      <c r="R166" s="109">
        <v>0</v>
      </c>
      <c r="S166" s="109">
        <v>0</v>
      </c>
      <c r="T166" s="109">
        <f>'[1]МЯСО, РЫБА'!$I$238</f>
        <v>8.6999999999999993</v>
      </c>
      <c r="U166" s="73" t="s">
        <v>138</v>
      </c>
      <c r="V166" s="65" t="str">
        <f>'[1]МЯСО, РЫБА'!$P$220</f>
        <v>Рагу из птицы</v>
      </c>
      <c r="W166" s="99">
        <f>'[1]МЯСО, РЫБА'!$P$223</f>
        <v>260</v>
      </c>
      <c r="X166" s="109">
        <f>'[1]МЯСО, РЫБА'!$L$238</f>
        <v>11.916666666666666</v>
      </c>
      <c r="Y166" s="109">
        <f>'[1]МЯСО, РЫБА'!$N$238</f>
        <v>17.225000000000001</v>
      </c>
      <c r="Z166" s="109">
        <f>'[1]МЯСО, РЫБА'!$P$238</f>
        <v>22.316666666666666</v>
      </c>
      <c r="AA166" s="109">
        <f>'[1]МЯСО, РЫБА'!$R$238</f>
        <v>244.07499999999999</v>
      </c>
      <c r="AB166" s="109">
        <f>H166*260/240</f>
        <v>7.583333333333335E-2</v>
      </c>
      <c r="AC166" s="109">
        <f t="shared" ref="AC166:AM166" si="378">I166*260/240</f>
        <v>0</v>
      </c>
      <c r="AD166" s="109">
        <f t="shared" si="378"/>
        <v>30.55</v>
      </c>
      <c r="AE166" s="109">
        <f t="shared" si="378"/>
        <v>0</v>
      </c>
      <c r="AF166" s="109">
        <f t="shared" si="378"/>
        <v>39.866666666666667</v>
      </c>
      <c r="AG166" s="109">
        <f t="shared" si="378"/>
        <v>117.21666666666667</v>
      </c>
      <c r="AH166" s="109">
        <f t="shared" si="378"/>
        <v>20.258333333333333</v>
      </c>
      <c r="AI166" s="109">
        <f t="shared" si="378"/>
        <v>0.32500000000000001</v>
      </c>
      <c r="AJ166" s="109">
        <f t="shared" si="378"/>
        <v>41.274999999999999</v>
      </c>
      <c r="AK166" s="109">
        <f t="shared" si="378"/>
        <v>0</v>
      </c>
      <c r="AL166" s="109">
        <f t="shared" si="378"/>
        <v>0</v>
      </c>
      <c r="AM166" s="109">
        <f t="shared" si="378"/>
        <v>0</v>
      </c>
      <c r="AN166" s="109">
        <f>'[1]МЯСО, РЫБА'!$T$238</f>
        <v>9.4250000000000007</v>
      </c>
      <c r="AO166" s="73" t="s">
        <v>138</v>
      </c>
      <c r="AP166" s="65" t="str">
        <f>'[1]МЯСО, РЫБА'!$P$220</f>
        <v>Рагу из птицы</v>
      </c>
      <c r="AQ166" s="99">
        <f>'[1]МЯСО, РЫБА'!$P$223</f>
        <v>260</v>
      </c>
      <c r="AR166" s="109">
        <f>'[1]МЯСО, РЫБА'!$L$238</f>
        <v>11.916666666666666</v>
      </c>
      <c r="AS166" s="109">
        <f>'[1]МЯСО, РЫБА'!$N$238</f>
        <v>17.225000000000001</v>
      </c>
      <c r="AT166" s="109">
        <f>'[1]МЯСО, РЫБА'!$P$238</f>
        <v>22.316666666666666</v>
      </c>
      <c r="AU166" s="109">
        <f>'[1]МЯСО, РЫБА'!$R$238</f>
        <v>244.07499999999999</v>
      </c>
      <c r="AV166" s="109">
        <v>7.583333333333335E-2</v>
      </c>
      <c r="AW166" s="109">
        <v>0</v>
      </c>
      <c r="AX166" s="109">
        <v>30.55</v>
      </c>
      <c r="AY166" s="109">
        <v>0</v>
      </c>
      <c r="AZ166" s="109">
        <v>39.866666666666667</v>
      </c>
      <c r="BA166" s="109">
        <v>117.21666666666667</v>
      </c>
      <c r="BB166" s="109">
        <v>20.258333333333333</v>
      </c>
      <c r="BC166" s="109">
        <v>0.32500000000000001</v>
      </c>
      <c r="BD166" s="109">
        <v>41.274999999999999</v>
      </c>
      <c r="BE166" s="109">
        <v>0</v>
      </c>
      <c r="BF166" s="109">
        <v>0</v>
      </c>
      <c r="BG166" s="109">
        <v>0</v>
      </c>
      <c r="BH166" s="109">
        <f>'[1]МЯСО, РЫБА'!$T$238</f>
        <v>9.4250000000000007</v>
      </c>
    </row>
    <row r="167" spans="1:60" s="8" customFormat="1" ht="15.75" customHeight="1" x14ac:dyDescent="0.25">
      <c r="A167" s="70" t="s">
        <v>47</v>
      </c>
      <c r="B167" s="65" t="str">
        <f>[1]НАПИТКИ!$P$442</f>
        <v>Чай фруктовый</v>
      </c>
      <c r="C167" s="71">
        <f>[1]НАПИТКИ!$P$445</f>
        <v>200</v>
      </c>
      <c r="D167" s="109">
        <f>[1]НАПИТКИ!$L$458</f>
        <v>0.55555555555555558</v>
      </c>
      <c r="E167" s="109">
        <f>[1]НАПИТКИ!$N$458</f>
        <v>0</v>
      </c>
      <c r="F167" s="109">
        <f>[1]НАПИТКИ!$P$458</f>
        <v>10.333333333333334</v>
      </c>
      <c r="G167" s="109">
        <f>[1]НАПИТКИ!$R$458</f>
        <v>61.777777777777779</v>
      </c>
      <c r="H167" s="110">
        <v>0.02</v>
      </c>
      <c r="I167" s="110">
        <v>0</v>
      </c>
      <c r="J167" s="110">
        <v>3.4</v>
      </c>
      <c r="K167" s="110">
        <v>0</v>
      </c>
      <c r="L167" s="110">
        <v>42.4</v>
      </c>
      <c r="M167" s="110">
        <v>22.6</v>
      </c>
      <c r="N167" s="110">
        <v>14.6</v>
      </c>
      <c r="O167" s="110">
        <v>0.2</v>
      </c>
      <c r="P167" s="109">
        <v>18.5</v>
      </c>
      <c r="Q167" s="109">
        <v>0</v>
      </c>
      <c r="R167" s="109">
        <v>0</v>
      </c>
      <c r="S167" s="109">
        <v>1</v>
      </c>
      <c r="T167" s="109">
        <f>[1]НАПИТКИ!$T$458</f>
        <v>4.4444444444444446E-2</v>
      </c>
      <c r="U167" s="70" t="s">
        <v>47</v>
      </c>
      <c r="V167" s="65" t="str">
        <f>[1]НАПИТКИ!$P$442</f>
        <v>Чай фруктовый</v>
      </c>
      <c r="W167" s="71">
        <f>[1]НАПИТКИ!$P$445</f>
        <v>200</v>
      </c>
      <c r="X167" s="109">
        <f>[1]НАПИТКИ!$L$458</f>
        <v>0.55555555555555558</v>
      </c>
      <c r="Y167" s="109">
        <f>[1]НАПИТКИ!$N$458</f>
        <v>0</v>
      </c>
      <c r="Z167" s="109">
        <f>[1]НАПИТКИ!$P$458</f>
        <v>10.333333333333334</v>
      </c>
      <c r="AA167" s="109">
        <f>[1]НАПИТКИ!$R$458</f>
        <v>61.777777777777779</v>
      </c>
      <c r="AB167" s="109">
        <f>H167</f>
        <v>0.02</v>
      </c>
      <c r="AC167" s="109">
        <f t="shared" ref="AC167:AM167" si="379">I167</f>
        <v>0</v>
      </c>
      <c r="AD167" s="109">
        <f t="shared" si="379"/>
        <v>3.4</v>
      </c>
      <c r="AE167" s="109">
        <f t="shared" si="379"/>
        <v>0</v>
      </c>
      <c r="AF167" s="109">
        <f t="shared" si="379"/>
        <v>42.4</v>
      </c>
      <c r="AG167" s="109">
        <f t="shared" si="379"/>
        <v>22.6</v>
      </c>
      <c r="AH167" s="109">
        <f t="shared" si="379"/>
        <v>14.6</v>
      </c>
      <c r="AI167" s="109">
        <f t="shared" si="379"/>
        <v>0.2</v>
      </c>
      <c r="AJ167" s="109">
        <f t="shared" si="379"/>
        <v>18.5</v>
      </c>
      <c r="AK167" s="109">
        <f t="shared" si="379"/>
        <v>0</v>
      </c>
      <c r="AL167" s="109">
        <f t="shared" si="379"/>
        <v>0</v>
      </c>
      <c r="AM167" s="109">
        <f t="shared" si="379"/>
        <v>1</v>
      </c>
      <c r="AN167" s="109">
        <f>[1]НАПИТКИ!$T$458</f>
        <v>4.4444444444444446E-2</v>
      </c>
      <c r="AO167" s="70" t="s">
        <v>47</v>
      </c>
      <c r="AP167" s="65" t="str">
        <f>[1]НАПИТКИ!$P$442</f>
        <v>Чай фруктовый</v>
      </c>
      <c r="AQ167" s="71">
        <f>[1]НАПИТКИ!$P$445</f>
        <v>200</v>
      </c>
      <c r="AR167" s="109">
        <f>[1]НАПИТКИ!$L$458</f>
        <v>0.55555555555555558</v>
      </c>
      <c r="AS167" s="109">
        <f>[1]НАПИТКИ!$N$458</f>
        <v>0</v>
      </c>
      <c r="AT167" s="109">
        <f>[1]НАПИТКИ!$P$458</f>
        <v>10.333333333333334</v>
      </c>
      <c r="AU167" s="109">
        <f>[1]НАПИТКИ!$R$458</f>
        <v>61.777777777777779</v>
      </c>
      <c r="AV167" s="109">
        <v>0.02</v>
      </c>
      <c r="AW167" s="109">
        <v>0</v>
      </c>
      <c r="AX167" s="109">
        <v>3.4</v>
      </c>
      <c r="AY167" s="109">
        <v>0</v>
      </c>
      <c r="AZ167" s="109">
        <v>42.4</v>
      </c>
      <c r="BA167" s="109">
        <v>22.6</v>
      </c>
      <c r="BB167" s="109">
        <v>14.6</v>
      </c>
      <c r="BC167" s="109">
        <v>0.2</v>
      </c>
      <c r="BD167" s="109">
        <v>18.5</v>
      </c>
      <c r="BE167" s="109">
        <v>0</v>
      </c>
      <c r="BF167" s="109">
        <v>0</v>
      </c>
      <c r="BG167" s="109">
        <v>1</v>
      </c>
      <c r="BH167" s="109">
        <f>[1]НАПИТКИ!$T$458</f>
        <v>4.4444444444444446E-2</v>
      </c>
    </row>
    <row r="168" spans="1:60" s="8" customFormat="1" ht="15.6" customHeight="1" x14ac:dyDescent="0.25">
      <c r="A168" s="70" t="s">
        <v>10</v>
      </c>
      <c r="B168" s="65" t="str">
        <f>'[1]ГАСТРОНОМИЯ, ВЫПЕЧКА'!$AA$52</f>
        <v>Хлеб пшеничный</v>
      </c>
      <c r="C168" s="71">
        <f>'[1]ГАСТРОНОМИЯ, ВЫПЕЧКА'!$AA$54</f>
        <v>45</v>
      </c>
      <c r="D168" s="109">
        <f>'[1]ГАСТРОНОМИЯ, ВЫПЕЧКА'!$W$72</f>
        <v>0.38571428571428573</v>
      </c>
      <c r="E168" s="109">
        <f>'[1]ГАСТРОНОМИЯ, ВЫПЕЧКА'!$Y$72</f>
        <v>5.1428571428571428E-2</v>
      </c>
      <c r="F168" s="109">
        <f>'[1]ГАСТРОНОМИЯ, ВЫПЕЧКА'!$AA$72</f>
        <v>21.857142857142858</v>
      </c>
      <c r="G168" s="109">
        <f>'[1]ГАСТРОНОМИЯ, ВЫПЕЧКА'!$AC$72</f>
        <v>93.857142857142861</v>
      </c>
      <c r="H168" s="109">
        <v>0.02</v>
      </c>
      <c r="I168" s="109">
        <v>0.2</v>
      </c>
      <c r="J168" s="109">
        <v>0</v>
      </c>
      <c r="K168" s="109">
        <v>0</v>
      </c>
      <c r="L168" s="109">
        <v>4.5999999999999996</v>
      </c>
      <c r="M168" s="109">
        <v>17.399999999999999</v>
      </c>
      <c r="N168" s="109">
        <v>6.6</v>
      </c>
      <c r="O168" s="109">
        <v>0.22</v>
      </c>
      <c r="P168" s="109">
        <v>9</v>
      </c>
      <c r="Q168" s="109">
        <v>0</v>
      </c>
      <c r="R168" s="109">
        <v>0</v>
      </c>
      <c r="S168" s="109">
        <v>0</v>
      </c>
      <c r="T168" s="109">
        <f>'[1]ГАСТРОНОМИЯ, ВЫПЕЧКА'!$AE$72</f>
        <v>0</v>
      </c>
      <c r="U168" s="70" t="s">
        <v>122</v>
      </c>
      <c r="V168" s="65" t="str">
        <f>'[1]ГАСТРОНОМИЯ, ВЫПЕЧКА'!$AL$52</f>
        <v>Хлеб пшеничный</v>
      </c>
      <c r="W168" s="71">
        <f>'[1]ГАСТРОНОМИЯ, ВЫПЕЧКА'!$AW$54</f>
        <v>55</v>
      </c>
      <c r="X168" s="109">
        <f>'[1]ГАСТРОНОМИЯ, ВЫПЕЧКА'!$AS$72</f>
        <v>0.47142857142857142</v>
      </c>
      <c r="Y168" s="109">
        <f>'[1]ГАСТРОНОМИЯ, ВЫПЕЧКА'!$AU$72</f>
        <v>6.2857142857142861E-2</v>
      </c>
      <c r="Z168" s="109">
        <f>'[1]ГАСТРОНОМИЯ, ВЫПЕЧКА'!$AW$72</f>
        <v>26.714285714285715</v>
      </c>
      <c r="AA168" s="109">
        <f>'[1]ГАСТРОНОМИЯ, ВЫПЕЧКА'!$AY$72</f>
        <v>114.71428571428571</v>
      </c>
      <c r="AB168" s="109">
        <f>H168*55/45</f>
        <v>2.4444444444444446E-2</v>
      </c>
      <c r="AC168" s="109">
        <f t="shared" ref="AC168" si="380">I168*55/45</f>
        <v>0.24444444444444444</v>
      </c>
      <c r="AD168" s="109">
        <f t="shared" ref="AD168" si="381">J168*55/45</f>
        <v>0</v>
      </c>
      <c r="AE168" s="109">
        <f t="shared" ref="AE168" si="382">K168*55/45</f>
        <v>0</v>
      </c>
      <c r="AF168" s="109">
        <f t="shared" ref="AF168" si="383">L168*55/45</f>
        <v>5.6222222222222218</v>
      </c>
      <c r="AG168" s="109">
        <f t="shared" ref="AG168" si="384">M168*55/45</f>
        <v>21.266666666666666</v>
      </c>
      <c r="AH168" s="109">
        <f t="shared" ref="AH168" si="385">N168*55/45</f>
        <v>8.0666666666666664</v>
      </c>
      <c r="AI168" s="109">
        <f t="shared" ref="AI168" si="386">O168*55/45</f>
        <v>0.2688888888888889</v>
      </c>
      <c r="AJ168" s="109">
        <f t="shared" ref="AJ168" si="387">P168*55/45</f>
        <v>11</v>
      </c>
      <c r="AK168" s="109">
        <f t="shared" ref="AK168" si="388">Q168*55/45</f>
        <v>0</v>
      </c>
      <c r="AL168" s="109">
        <f t="shared" ref="AL168" si="389">R168*55/45</f>
        <v>0</v>
      </c>
      <c r="AM168" s="109">
        <f t="shared" ref="AM168" si="390">S168*55/45</f>
        <v>0</v>
      </c>
      <c r="AN168" s="109">
        <f>'[1]ГАСТРОНОМИЯ, ВЫПЕЧКА'!$BA$72</f>
        <v>0</v>
      </c>
      <c r="AO168" s="70" t="s">
        <v>122</v>
      </c>
      <c r="AP168" s="65" t="str">
        <f>'[1]ГАСТРОНОМИЯ, ВЫПЕЧКА'!$AL$52</f>
        <v>Хлеб пшеничный</v>
      </c>
      <c r="AQ168" s="71">
        <f>'[1]ГАСТРОНОМИЯ, ВЫПЕЧКА'!$AW$54</f>
        <v>55</v>
      </c>
      <c r="AR168" s="109">
        <f>'[1]ГАСТРОНОМИЯ, ВЫПЕЧКА'!$AS$72</f>
        <v>0.47142857142857142</v>
      </c>
      <c r="AS168" s="109">
        <f>'[1]ГАСТРОНОМИЯ, ВЫПЕЧКА'!$AU$72</f>
        <v>6.2857142857142861E-2</v>
      </c>
      <c r="AT168" s="109">
        <f>'[1]ГАСТРОНОМИЯ, ВЫПЕЧКА'!$AW$72</f>
        <v>26.714285714285715</v>
      </c>
      <c r="AU168" s="109">
        <f>'[1]ГАСТРОНОМИЯ, ВЫПЕЧКА'!$AY$72</f>
        <v>114.71428571428571</v>
      </c>
      <c r="AV168" s="109">
        <v>2.4444444444444446E-2</v>
      </c>
      <c r="AW168" s="109">
        <v>0.24444444444444444</v>
      </c>
      <c r="AX168" s="109">
        <v>0</v>
      </c>
      <c r="AY168" s="109">
        <v>0</v>
      </c>
      <c r="AZ168" s="109">
        <v>5.6222222222222218</v>
      </c>
      <c r="BA168" s="109">
        <v>21.266666666666666</v>
      </c>
      <c r="BB168" s="109">
        <v>8.0666666666666664</v>
      </c>
      <c r="BC168" s="109">
        <v>0.2688888888888889</v>
      </c>
      <c r="BD168" s="109">
        <v>11</v>
      </c>
      <c r="BE168" s="109">
        <v>0</v>
      </c>
      <c r="BF168" s="109">
        <v>0</v>
      </c>
      <c r="BG168" s="109">
        <v>0</v>
      </c>
      <c r="BH168" s="109">
        <f>'[1]ГАСТРОНОМИЯ, ВЫПЕЧКА'!$BA$72</f>
        <v>0</v>
      </c>
    </row>
    <row r="169" spans="1:60" s="8" customFormat="1" ht="15.6" customHeight="1" x14ac:dyDescent="0.25">
      <c r="A169" s="70" t="s">
        <v>8</v>
      </c>
      <c r="B169" s="65" t="str">
        <f>'[1]ГАСТРОНОМИЯ, ВЫПЕЧКА'!$AA$11</f>
        <v>Хлеб ржано-пшеничный</v>
      </c>
      <c r="C169" s="71">
        <f>'[1]ГАСТРОНОМИЯ, ВЫПЕЧКА'!$AA$13</f>
        <v>30</v>
      </c>
      <c r="D169" s="109">
        <f>'[1]ГАСТРОНОМИЯ, ВЫПЕЧКА'!$W$31</f>
        <v>1.5</v>
      </c>
      <c r="E169" s="109">
        <f>'[1]ГАСТРОНОМИЯ, ВЫПЕЧКА'!$Y$31</f>
        <v>1.05</v>
      </c>
      <c r="F169" s="109">
        <f>'[1]ГАСТРОНОМИЯ, ВЫПЕЧКА'!$AA$31</f>
        <v>10.050000000000001</v>
      </c>
      <c r="G169" s="109">
        <f>'[1]ГАСТРОНОМИЯ, ВЫПЕЧКА'!$AC$31</f>
        <v>52.5</v>
      </c>
      <c r="H169" s="109">
        <v>0.13</v>
      </c>
      <c r="I169" s="109">
        <v>0</v>
      </c>
      <c r="J169" s="109">
        <v>0</v>
      </c>
      <c r="K169" s="109">
        <v>0</v>
      </c>
      <c r="L169" s="109">
        <v>5.75</v>
      </c>
      <c r="M169" s="109">
        <v>26.5</v>
      </c>
      <c r="N169" s="109">
        <v>6.25</v>
      </c>
      <c r="O169" s="109">
        <v>0.78</v>
      </c>
      <c r="P169" s="109">
        <v>7</v>
      </c>
      <c r="Q169" s="109">
        <v>0</v>
      </c>
      <c r="R169" s="109">
        <v>0</v>
      </c>
      <c r="S169" s="109">
        <v>0</v>
      </c>
      <c r="T169" s="109">
        <f>'[1]ГАСТРОНОМИЯ, ВЫПЕЧКА'!$AE$31</f>
        <v>0</v>
      </c>
      <c r="U169" s="70" t="s">
        <v>7</v>
      </c>
      <c r="V169" s="65" t="str">
        <f>'[1]ГАСТРОНОМИЯ, ВЫПЕЧКА'!$AL$11</f>
        <v>Хлеб ржано-пшеничный</v>
      </c>
      <c r="W169" s="71">
        <f>'[1]ГАСТРОНОМИЯ, ВЫПЕЧКА'!$AL$13</f>
        <v>40</v>
      </c>
      <c r="X169" s="109">
        <f>'[1]ГАСТРОНОМИЯ, ВЫПЕЧКА'!$AH$31</f>
        <v>2</v>
      </c>
      <c r="Y169" s="109">
        <f>'[1]ГАСТРОНОМИЯ, ВЫПЕЧКА'!$AJ$31</f>
        <v>1.4</v>
      </c>
      <c r="Z169" s="109">
        <f>'[1]ГАСТРОНОМИЯ, ВЫПЕЧКА'!$AL$31</f>
        <v>13.4</v>
      </c>
      <c r="AA169" s="109">
        <f>'[1]ГАСТРОНОМИЯ, ВЫПЕЧКА'!$AN$31</f>
        <v>70</v>
      </c>
      <c r="AB169" s="109">
        <v>0.1</v>
      </c>
      <c r="AC169" s="109">
        <f t="shared" ref="AC169" si="391">I169*40/30</f>
        <v>0</v>
      </c>
      <c r="AD169" s="109">
        <f t="shared" ref="AD169" si="392">J169*40/30</f>
        <v>0</v>
      </c>
      <c r="AE169" s="109">
        <f t="shared" ref="AE169" si="393">K169*40/30</f>
        <v>0</v>
      </c>
      <c r="AF169" s="109">
        <f t="shared" ref="AF169" si="394">L169*40/30</f>
        <v>7.666666666666667</v>
      </c>
      <c r="AG169" s="109">
        <f t="shared" ref="AG169" si="395">M169*40/30</f>
        <v>35.333333333333336</v>
      </c>
      <c r="AH169" s="109">
        <f t="shared" ref="AH169" si="396">N169*40/30</f>
        <v>8.3333333333333339</v>
      </c>
      <c r="AI169" s="109">
        <f t="shared" ref="AI169" si="397">O169*40/30</f>
        <v>1.04</v>
      </c>
      <c r="AJ169" s="109">
        <f t="shared" ref="AJ169" si="398">P169*40/30</f>
        <v>9.3333333333333339</v>
      </c>
      <c r="AK169" s="109">
        <f t="shared" ref="AK169" si="399">Q169*40/30</f>
        <v>0</v>
      </c>
      <c r="AL169" s="109">
        <f t="shared" ref="AL169" si="400">R169*40/30</f>
        <v>0</v>
      </c>
      <c r="AM169" s="109">
        <f t="shared" ref="AM169" si="401">S169*40/30</f>
        <v>0</v>
      </c>
      <c r="AN169" s="109">
        <f>'[1]ГАСТРОНОМИЯ, ВЫПЕЧКА'!$AP$31</f>
        <v>0</v>
      </c>
      <c r="AO169" s="70" t="s">
        <v>7</v>
      </c>
      <c r="AP169" s="65" t="str">
        <f>'[1]ГАСТРОНОМИЯ, ВЫПЕЧКА'!$AL$11</f>
        <v>Хлеб ржано-пшеничный</v>
      </c>
      <c r="AQ169" s="71">
        <f>'[1]ГАСТРОНОМИЯ, ВЫПЕЧКА'!$AL$13</f>
        <v>40</v>
      </c>
      <c r="AR169" s="109">
        <f>'[1]ГАСТРОНОМИЯ, ВЫПЕЧКА'!$AH$31</f>
        <v>2</v>
      </c>
      <c r="AS169" s="109">
        <f>'[1]ГАСТРОНОМИЯ, ВЫПЕЧКА'!$AJ$31</f>
        <v>1.4</v>
      </c>
      <c r="AT169" s="109">
        <f>'[1]ГАСТРОНОМИЯ, ВЫПЕЧКА'!$AL$31</f>
        <v>13.4</v>
      </c>
      <c r="AU169" s="109">
        <f>'[1]ГАСТРОНОМИЯ, ВЫПЕЧКА'!$AN$31</f>
        <v>70</v>
      </c>
      <c r="AV169" s="109">
        <v>0.1</v>
      </c>
      <c r="AW169" s="109">
        <v>0</v>
      </c>
      <c r="AX169" s="109">
        <v>0</v>
      </c>
      <c r="AY169" s="109">
        <v>0</v>
      </c>
      <c r="AZ169" s="109">
        <v>7.666666666666667</v>
      </c>
      <c r="BA169" s="109">
        <v>35.333333333333336</v>
      </c>
      <c r="BB169" s="109">
        <v>8.3333333333333339</v>
      </c>
      <c r="BC169" s="109">
        <v>1.04</v>
      </c>
      <c r="BD169" s="109">
        <v>9.3333333333333339</v>
      </c>
      <c r="BE169" s="109">
        <v>0</v>
      </c>
      <c r="BF169" s="109">
        <v>0</v>
      </c>
      <c r="BG169" s="109">
        <v>0</v>
      </c>
      <c r="BH169" s="109">
        <f>'[1]ГАСТРОНОМИЯ, ВЫПЕЧКА'!$AP$31</f>
        <v>0</v>
      </c>
    </row>
    <row r="170" spans="1:60" s="8" customFormat="1" ht="15.75" customHeight="1" x14ac:dyDescent="0.25">
      <c r="A170" s="70"/>
      <c r="B170" s="65" t="s">
        <v>221</v>
      </c>
      <c r="C170" s="71">
        <v>200</v>
      </c>
      <c r="D170" s="109">
        <v>10</v>
      </c>
      <c r="E170" s="109">
        <v>5</v>
      </c>
      <c r="F170" s="109">
        <v>7</v>
      </c>
      <c r="G170" s="109">
        <v>108</v>
      </c>
      <c r="H170" s="112">
        <v>0</v>
      </c>
      <c r="I170" s="112">
        <v>0</v>
      </c>
      <c r="J170" s="112">
        <v>0.06</v>
      </c>
      <c r="K170" s="112">
        <v>0</v>
      </c>
      <c r="L170" s="112">
        <v>212.18</v>
      </c>
      <c r="M170" s="112">
        <v>112</v>
      </c>
      <c r="N170" s="112">
        <v>24.34</v>
      </c>
      <c r="O170" s="112">
        <v>0.18</v>
      </c>
      <c r="P170" s="109">
        <v>54</v>
      </c>
      <c r="Q170" s="109">
        <v>0</v>
      </c>
      <c r="R170" s="109">
        <v>0</v>
      </c>
      <c r="S170" s="109">
        <v>1</v>
      </c>
      <c r="T170" s="109">
        <v>0</v>
      </c>
      <c r="U170" s="70"/>
      <c r="V170" s="65"/>
      <c r="W170" s="71"/>
      <c r="X170" s="109"/>
      <c r="Y170" s="109"/>
      <c r="Z170" s="109"/>
      <c r="AA170" s="109"/>
      <c r="AB170" s="109"/>
      <c r="AC170" s="109"/>
      <c r="AD170" s="109"/>
      <c r="AE170" s="109"/>
      <c r="AF170" s="109"/>
      <c r="AG170" s="109"/>
      <c r="AH170" s="109"/>
      <c r="AI170" s="109"/>
      <c r="AJ170" s="109"/>
      <c r="AK170" s="109"/>
      <c r="AL170" s="109"/>
      <c r="AM170" s="109"/>
      <c r="AN170" s="109"/>
      <c r="AO170" s="70"/>
      <c r="AP170" s="65"/>
      <c r="AQ170" s="71"/>
      <c r="AR170" s="109"/>
      <c r="AS170" s="109"/>
      <c r="AT170" s="109"/>
      <c r="AU170" s="109"/>
      <c r="AV170" s="109"/>
      <c r="AW170" s="109"/>
      <c r="AX170" s="109"/>
      <c r="AY170" s="109"/>
      <c r="AZ170" s="109"/>
      <c r="BA170" s="109"/>
      <c r="BB170" s="109"/>
      <c r="BC170" s="109"/>
      <c r="BD170" s="109"/>
      <c r="BE170" s="109"/>
      <c r="BF170" s="109"/>
      <c r="BG170" s="109"/>
      <c r="BH170" s="109"/>
    </row>
    <row r="171" spans="1:60" s="8" customFormat="1" ht="15.75" customHeight="1" x14ac:dyDescent="0.25">
      <c r="A171" s="72"/>
      <c r="B171" s="13" t="s">
        <v>6</v>
      </c>
      <c r="C171" s="100">
        <f>SUM(C164:C167)</f>
        <v>700</v>
      </c>
      <c r="D171" s="113">
        <f>SUM(D164:D170)</f>
        <v>25.861269841269841</v>
      </c>
      <c r="E171" s="113">
        <f t="shared" ref="E171:T171" si="402">SUM(E164:E170)</f>
        <v>31.001428571428569</v>
      </c>
      <c r="F171" s="113">
        <f t="shared" si="402"/>
        <v>78.460476190476186</v>
      </c>
      <c r="G171" s="113">
        <f>SUM(G164:G170)</f>
        <v>675.12492063492061</v>
      </c>
      <c r="H171" s="113">
        <f t="shared" si="402"/>
        <v>0.25</v>
      </c>
      <c r="I171" s="113">
        <f t="shared" si="402"/>
        <v>0.2</v>
      </c>
      <c r="J171" s="113">
        <f t="shared" si="402"/>
        <v>64.960000000000008</v>
      </c>
      <c r="K171" s="113">
        <f t="shared" si="402"/>
        <v>0</v>
      </c>
      <c r="L171" s="113">
        <f>SUM(L164:L170)</f>
        <v>313.87</v>
      </c>
      <c r="M171" s="113">
        <f t="shared" si="402"/>
        <v>306.89</v>
      </c>
      <c r="N171" s="113">
        <f t="shared" si="402"/>
        <v>83.9</v>
      </c>
      <c r="O171" s="113">
        <f t="shared" si="402"/>
        <v>2.33</v>
      </c>
      <c r="P171" s="113">
        <f t="shared" si="402"/>
        <v>140.9</v>
      </c>
      <c r="Q171" s="113">
        <f t="shared" si="402"/>
        <v>0</v>
      </c>
      <c r="R171" s="113">
        <f t="shared" si="402"/>
        <v>0</v>
      </c>
      <c r="S171" s="113">
        <f t="shared" si="402"/>
        <v>2</v>
      </c>
      <c r="T171" s="113">
        <f t="shared" si="402"/>
        <v>18.044444444444444</v>
      </c>
      <c r="U171" s="72"/>
      <c r="V171" s="13" t="s">
        <v>6</v>
      </c>
      <c r="W171" s="100">
        <f>SUM(W164:W167)</f>
        <v>810</v>
      </c>
      <c r="X171" s="113">
        <f>SUM(X164:X170)</f>
        <v>18.268650793650792</v>
      </c>
      <c r="Y171" s="113">
        <f t="shared" ref="Y171" si="403">SUM(Y164:Y170)</f>
        <v>33.537857142857142</v>
      </c>
      <c r="Z171" s="113">
        <f>SUM(Z164:Z167)</f>
        <v>44.6</v>
      </c>
      <c r="AA171" s="113">
        <f t="shared" ref="AA171:AM171" si="404">SUM(AA164:AA170)</f>
        <v>683.96706349206352</v>
      </c>
      <c r="AB171" s="113">
        <f t="shared" si="404"/>
        <v>0.23694444444444446</v>
      </c>
      <c r="AC171" s="113">
        <f t="shared" si="404"/>
        <v>0.24444444444444444</v>
      </c>
      <c r="AD171" s="113">
        <f t="shared" si="404"/>
        <v>75.575000000000003</v>
      </c>
      <c r="AE171" s="113">
        <f t="shared" si="404"/>
        <v>0</v>
      </c>
      <c r="AF171" s="113">
        <f t="shared" si="404"/>
        <v>114.64722222222221</v>
      </c>
      <c r="AG171" s="113">
        <f t="shared" si="404"/>
        <v>228.19583333333335</v>
      </c>
      <c r="AH171" s="113">
        <f t="shared" si="404"/>
        <v>71.912499999999994</v>
      </c>
      <c r="AI171" s="113">
        <f t="shared" si="404"/>
        <v>2.7922222222222226</v>
      </c>
      <c r="AJ171" s="113">
        <f t="shared" si="404"/>
        <v>102.48333333333333</v>
      </c>
      <c r="AK171" s="113">
        <f t="shared" si="404"/>
        <v>0</v>
      </c>
      <c r="AL171" s="113">
        <f t="shared" si="404"/>
        <v>0</v>
      </c>
      <c r="AM171" s="113">
        <f t="shared" si="404"/>
        <v>1</v>
      </c>
      <c r="AN171" s="113">
        <f t="shared" ref="AN171" si="405">SUM(AN164:AN170)</f>
        <v>22.219444444444445</v>
      </c>
      <c r="AO171" s="72"/>
      <c r="AP171" s="13" t="s">
        <v>6</v>
      </c>
      <c r="AQ171" s="100">
        <f>SUM(AQ164:AQ167)</f>
        <v>810</v>
      </c>
      <c r="AR171" s="113">
        <f>SUM(AR164:AR170)</f>
        <v>18.268650793650792</v>
      </c>
      <c r="AS171" s="113">
        <f t="shared" ref="AS171:BH171" si="406">SUM(AS164:AS170)</f>
        <v>33.537857142857142</v>
      </c>
      <c r="AT171" s="113">
        <f>SUM(AT164:AT167)</f>
        <v>44.6</v>
      </c>
      <c r="AU171" s="113">
        <f t="shared" si="406"/>
        <v>683.96706349206352</v>
      </c>
      <c r="AV171" s="113">
        <f t="shared" si="406"/>
        <v>0.23694444444444446</v>
      </c>
      <c r="AW171" s="113">
        <f t="shared" si="406"/>
        <v>0.24444444444444444</v>
      </c>
      <c r="AX171" s="113">
        <f t="shared" si="406"/>
        <v>75.575000000000003</v>
      </c>
      <c r="AY171" s="113">
        <f t="shared" si="406"/>
        <v>0</v>
      </c>
      <c r="AZ171" s="113">
        <f t="shared" si="406"/>
        <v>114.64722222222221</v>
      </c>
      <c r="BA171" s="113">
        <f t="shared" si="406"/>
        <v>228.19583333333335</v>
      </c>
      <c r="BB171" s="113">
        <f t="shared" si="406"/>
        <v>71.912499999999994</v>
      </c>
      <c r="BC171" s="113">
        <f t="shared" si="406"/>
        <v>2.7922222222222226</v>
      </c>
      <c r="BD171" s="113">
        <f t="shared" si="406"/>
        <v>102.48333333333333</v>
      </c>
      <c r="BE171" s="113">
        <f t="shared" si="406"/>
        <v>0</v>
      </c>
      <c r="BF171" s="113">
        <f t="shared" si="406"/>
        <v>0</v>
      </c>
      <c r="BG171" s="113">
        <f t="shared" si="406"/>
        <v>1</v>
      </c>
      <c r="BH171" s="113">
        <f t="shared" si="406"/>
        <v>22.219444444444445</v>
      </c>
    </row>
    <row r="172" spans="1:60" s="8" customFormat="1" ht="15.75" customHeight="1" x14ac:dyDescent="0.25">
      <c r="A172" s="164" t="s">
        <v>105</v>
      </c>
      <c r="B172" s="164"/>
      <c r="C172" s="164"/>
      <c r="D172" s="164"/>
      <c r="E172" s="164"/>
      <c r="F172" s="164"/>
      <c r="G172" s="164"/>
      <c r="H172" s="164"/>
      <c r="I172" s="164"/>
      <c r="J172" s="164"/>
      <c r="K172" s="164"/>
      <c r="L172" s="164"/>
      <c r="M172" s="164"/>
      <c r="N172" s="164"/>
      <c r="O172" s="164"/>
      <c r="P172" s="164"/>
      <c r="Q172" s="164"/>
      <c r="R172" s="164"/>
      <c r="S172" s="164"/>
      <c r="T172" s="164"/>
      <c r="U172" s="164" t="s">
        <v>105</v>
      </c>
      <c r="V172" s="164"/>
      <c r="W172" s="164"/>
      <c r="X172" s="164"/>
      <c r="Y172" s="164"/>
      <c r="Z172" s="164"/>
      <c r="AA172" s="164"/>
      <c r="AB172" s="164"/>
      <c r="AC172" s="164"/>
      <c r="AD172" s="164"/>
      <c r="AE172" s="164"/>
      <c r="AF172" s="164"/>
      <c r="AG172" s="164"/>
      <c r="AH172" s="164"/>
      <c r="AI172" s="164"/>
      <c r="AJ172" s="164"/>
      <c r="AK172" s="164"/>
      <c r="AL172" s="164"/>
      <c r="AM172" s="164"/>
      <c r="AN172" s="164"/>
      <c r="AO172" s="164" t="s">
        <v>105</v>
      </c>
      <c r="AP172" s="164"/>
      <c r="AQ172" s="164"/>
      <c r="AR172" s="164"/>
      <c r="AS172" s="164"/>
      <c r="AT172" s="164"/>
      <c r="AU172" s="164"/>
      <c r="AV172" s="164"/>
      <c r="AW172" s="164"/>
      <c r="AX172" s="164"/>
      <c r="AY172" s="164"/>
      <c r="AZ172" s="164"/>
      <c r="BA172" s="164"/>
      <c r="BB172" s="164"/>
      <c r="BC172" s="164"/>
      <c r="BD172" s="164"/>
      <c r="BE172" s="164"/>
      <c r="BF172" s="164"/>
      <c r="BG172" s="164"/>
      <c r="BH172" s="164"/>
    </row>
    <row r="173" spans="1:60" s="8" customFormat="1" ht="15.75" customHeight="1" x14ac:dyDescent="0.25">
      <c r="A173" s="71" t="s">
        <v>136</v>
      </c>
      <c r="B173" s="65" t="str">
        <f>'[1]ЯЙЦО, ТВОРОГ, КАШИ'!$E$265</f>
        <v>Сырники из творога</v>
      </c>
      <c r="C173" s="71">
        <f>'[1]ЯЙЦО, ТВОРОГ, КАШИ'!$E$268</f>
        <v>100</v>
      </c>
      <c r="D173" s="109">
        <f>'[1]ЯЙЦО, ТВОРОГ, КАШИ'!$A$287</f>
        <v>6.2</v>
      </c>
      <c r="E173" s="109">
        <f>'[1]ЯЙЦО, ТВОРОГ, КАШИ'!$C$287</f>
        <v>3.4444444444444446</v>
      </c>
      <c r="F173" s="109">
        <f>'[1]ЯЙЦО, ТВОРОГ, КАШИ'!$E$287</f>
        <v>13.8</v>
      </c>
      <c r="G173" s="109">
        <f>'[1]ЯЙЦО, ТВОРОГ, КАШИ'!$G$287</f>
        <v>123.4</v>
      </c>
      <c r="H173" s="109">
        <v>0.1</v>
      </c>
      <c r="I173" s="109">
        <v>0</v>
      </c>
      <c r="J173" s="109">
        <v>75.14</v>
      </c>
      <c r="K173" s="109">
        <v>0</v>
      </c>
      <c r="L173" s="109">
        <v>150.1</v>
      </c>
      <c r="M173" s="109">
        <v>120</v>
      </c>
      <c r="N173" s="109">
        <v>11</v>
      </c>
      <c r="O173" s="109">
        <v>0.5</v>
      </c>
      <c r="P173" s="109">
        <v>175</v>
      </c>
      <c r="Q173" s="109">
        <v>0</v>
      </c>
      <c r="R173" s="109">
        <v>0</v>
      </c>
      <c r="S173" s="109">
        <v>0</v>
      </c>
      <c r="T173" s="109">
        <f>'[1]ЯЙЦО, ТВОРОГ, КАШИ'!$I$287</f>
        <v>0.4</v>
      </c>
      <c r="U173" s="71" t="s">
        <v>137</v>
      </c>
      <c r="V173" s="65" t="str">
        <f>'[1]ЯЙЦО, ТВОРОГ, КАШИ'!$P$265</f>
        <v xml:space="preserve">Сырники из творога </v>
      </c>
      <c r="W173" s="71">
        <f>'[1]ЯЙЦО, ТВОРОГ, КАШИ'!$P$268</f>
        <v>120</v>
      </c>
      <c r="X173" s="109">
        <f>'[1]ЯЙЦО, ТВОРОГ, КАШИ'!$L$287</f>
        <v>7.44</v>
      </c>
      <c r="Y173" s="109">
        <f>'[1]ЯЙЦО, ТВОРОГ, КАШИ'!$N$287</f>
        <v>4.1333333333333337</v>
      </c>
      <c r="Z173" s="109">
        <f>'[1]ЯЙЦО, ТВОРОГ, КАШИ'!$P$287</f>
        <v>16.559999999999999</v>
      </c>
      <c r="AA173" s="109">
        <f>'[1]ЯЙЦО, ТВОРОГ, КАШИ'!$R$287</f>
        <v>148.08000000000001</v>
      </c>
      <c r="AB173" s="109">
        <f>H173*120/100</f>
        <v>0.12</v>
      </c>
      <c r="AC173" s="109">
        <f t="shared" ref="AC173:AM173" si="407">I173*120/100</f>
        <v>0</v>
      </c>
      <c r="AD173" s="109">
        <f t="shared" si="407"/>
        <v>90.167999999999992</v>
      </c>
      <c r="AE173" s="109">
        <f t="shared" si="407"/>
        <v>0</v>
      </c>
      <c r="AF173" s="109">
        <f t="shared" si="407"/>
        <v>180.12</v>
      </c>
      <c r="AG173" s="109">
        <f t="shared" si="407"/>
        <v>144</v>
      </c>
      <c r="AH173" s="109">
        <f t="shared" si="407"/>
        <v>13.2</v>
      </c>
      <c r="AI173" s="109">
        <f t="shared" si="407"/>
        <v>0.6</v>
      </c>
      <c r="AJ173" s="109">
        <f t="shared" si="407"/>
        <v>210</v>
      </c>
      <c r="AK173" s="109">
        <f t="shared" si="407"/>
        <v>0</v>
      </c>
      <c r="AL173" s="109">
        <f t="shared" si="407"/>
        <v>0</v>
      </c>
      <c r="AM173" s="109">
        <f t="shared" si="407"/>
        <v>0</v>
      </c>
      <c r="AN173" s="109">
        <f>'[1]ЯЙЦО, ТВОРОГ, КАШИ'!$T$287</f>
        <v>0.48</v>
      </c>
      <c r="AO173" s="71" t="s">
        <v>137</v>
      </c>
      <c r="AP173" s="65" t="str">
        <f>'[1]ЯЙЦО, ТВОРОГ, КАШИ'!$P$265</f>
        <v xml:space="preserve">Сырники из творога </v>
      </c>
      <c r="AQ173" s="71">
        <f>'[1]ЯЙЦО, ТВОРОГ, КАШИ'!$P$268</f>
        <v>120</v>
      </c>
      <c r="AR173" s="109">
        <f>'[1]ЯЙЦО, ТВОРОГ, КАШИ'!$L$287</f>
        <v>7.44</v>
      </c>
      <c r="AS173" s="109">
        <f>'[1]ЯЙЦО, ТВОРОГ, КАШИ'!$N$287</f>
        <v>4.1333333333333337</v>
      </c>
      <c r="AT173" s="109">
        <f>'[1]ЯЙЦО, ТВОРОГ, КАШИ'!$P$287</f>
        <v>16.559999999999999</v>
      </c>
      <c r="AU173" s="109">
        <f>'[1]ЯЙЦО, ТВОРОГ, КАШИ'!$R$287</f>
        <v>148.08000000000001</v>
      </c>
      <c r="AV173" s="109">
        <v>0.12</v>
      </c>
      <c r="AW173" s="109">
        <v>0</v>
      </c>
      <c r="AX173" s="109">
        <v>90.167999999999992</v>
      </c>
      <c r="AY173" s="109">
        <v>0</v>
      </c>
      <c r="AZ173" s="109">
        <v>180.12</v>
      </c>
      <c r="BA173" s="109">
        <v>144</v>
      </c>
      <c r="BB173" s="109">
        <v>13.2</v>
      </c>
      <c r="BC173" s="109">
        <v>0.6</v>
      </c>
      <c r="BD173" s="109">
        <v>210</v>
      </c>
      <c r="BE173" s="109">
        <v>0</v>
      </c>
      <c r="BF173" s="109">
        <v>0</v>
      </c>
      <c r="BG173" s="109">
        <v>0</v>
      </c>
      <c r="BH173" s="109">
        <f>'[1]ЯЙЦО, ТВОРОГ, КАШИ'!$T$287</f>
        <v>0.48</v>
      </c>
    </row>
    <row r="174" spans="1:60" s="8" customFormat="1" ht="15.75" customHeight="1" x14ac:dyDescent="0.25">
      <c r="A174" s="70" t="s">
        <v>21</v>
      </c>
      <c r="B174" s="121" t="str">
        <f>[1]СОУСА!$E$55</f>
        <v>Молоко сгущенное</v>
      </c>
      <c r="C174" s="71">
        <f>[1]СОУСА!$E$58</f>
        <v>30</v>
      </c>
      <c r="D174" s="120">
        <f>[1]СОУСА!$A$77</f>
        <v>2.1</v>
      </c>
      <c r="E174" s="120">
        <f>[1]СОУСА!$C$77</f>
        <v>2.5</v>
      </c>
      <c r="F174" s="120">
        <f>[1]СОУСА!$E$77</f>
        <v>16.600000000000001</v>
      </c>
      <c r="G174" s="120">
        <f>[1]СОУСА!$G$77</f>
        <v>96</v>
      </c>
      <c r="H174" s="120">
        <v>0</v>
      </c>
      <c r="I174" s="120">
        <v>0</v>
      </c>
      <c r="J174" s="120">
        <v>0</v>
      </c>
      <c r="K174" s="120">
        <v>0</v>
      </c>
      <c r="L174" s="120">
        <v>8.98</v>
      </c>
      <c r="M174" s="120">
        <v>7.4</v>
      </c>
      <c r="N174" s="120">
        <v>2.9</v>
      </c>
      <c r="O174" s="120">
        <v>0.08</v>
      </c>
      <c r="P174" s="120">
        <v>5</v>
      </c>
      <c r="Q174" s="120">
        <v>0</v>
      </c>
      <c r="R174" s="120">
        <v>0</v>
      </c>
      <c r="S174" s="120">
        <v>0</v>
      </c>
      <c r="T174" s="120">
        <f>[1]СОУСА!$I$77</f>
        <v>0.3</v>
      </c>
      <c r="U174" s="70" t="s">
        <v>21</v>
      </c>
      <c r="V174" s="121" t="str">
        <f>[1]СОУСА!$E$55</f>
        <v>Молоко сгущенное</v>
      </c>
      <c r="W174" s="71">
        <f>[1]СОУСА!$E$58</f>
        <v>30</v>
      </c>
      <c r="X174" s="120">
        <f>[1]СОУСА!$A$77</f>
        <v>2.1</v>
      </c>
      <c r="Y174" s="120">
        <f>[1]СОУСА!$C$77</f>
        <v>2.5</v>
      </c>
      <c r="Z174" s="120">
        <f>[1]СОУСА!$E$77</f>
        <v>16.600000000000001</v>
      </c>
      <c r="AA174" s="120">
        <f>[1]СОУСА!$G$77</f>
        <v>96</v>
      </c>
      <c r="AB174" s="120">
        <f>H174</f>
        <v>0</v>
      </c>
      <c r="AC174" s="120">
        <f t="shared" ref="AC174:AC175" si="408">I174</f>
        <v>0</v>
      </c>
      <c r="AD174" s="120">
        <f t="shared" ref="AD174:AD175" si="409">J174</f>
        <v>0</v>
      </c>
      <c r="AE174" s="120">
        <f t="shared" ref="AE174:AE175" si="410">K174</f>
        <v>0</v>
      </c>
      <c r="AF174" s="120">
        <f t="shared" ref="AF174:AF175" si="411">L174</f>
        <v>8.98</v>
      </c>
      <c r="AG174" s="120">
        <f t="shared" ref="AG174:AG175" si="412">M174</f>
        <v>7.4</v>
      </c>
      <c r="AH174" s="120">
        <f t="shared" ref="AH174:AH175" si="413">N174</f>
        <v>2.9</v>
      </c>
      <c r="AI174" s="120">
        <f t="shared" ref="AI174:AI175" si="414">O174</f>
        <v>0.08</v>
      </c>
      <c r="AJ174" s="120">
        <f t="shared" ref="AJ174:AJ175" si="415">P174</f>
        <v>5</v>
      </c>
      <c r="AK174" s="120">
        <f t="shared" ref="AK174:AK175" si="416">Q174</f>
        <v>0</v>
      </c>
      <c r="AL174" s="120">
        <f t="shared" ref="AL174:AL175" si="417">R174</f>
        <v>0</v>
      </c>
      <c r="AM174" s="120">
        <f t="shared" ref="AM174:AM175" si="418">S174</f>
        <v>0</v>
      </c>
      <c r="AN174" s="120">
        <f>[1]СОУСА!$I$77</f>
        <v>0.3</v>
      </c>
      <c r="AO174" s="70" t="s">
        <v>21</v>
      </c>
      <c r="AP174" s="121" t="str">
        <f>[1]СОУСА!$E$55</f>
        <v>Молоко сгущенное</v>
      </c>
      <c r="AQ174" s="71">
        <f>[1]СОУСА!$E$58</f>
        <v>30</v>
      </c>
      <c r="AR174" s="120">
        <f>[1]СОУСА!$A$77</f>
        <v>2.1</v>
      </c>
      <c r="AS174" s="120">
        <f>[1]СОУСА!$C$77</f>
        <v>2.5</v>
      </c>
      <c r="AT174" s="120">
        <f>[1]СОУСА!$E$77</f>
        <v>16.600000000000001</v>
      </c>
      <c r="AU174" s="120">
        <f>[1]СОУСА!$G$77</f>
        <v>96</v>
      </c>
      <c r="AV174" s="120">
        <v>0</v>
      </c>
      <c r="AW174" s="120">
        <v>0</v>
      </c>
      <c r="AX174" s="120">
        <v>0</v>
      </c>
      <c r="AY174" s="120">
        <v>0</v>
      </c>
      <c r="AZ174" s="120">
        <v>8.98</v>
      </c>
      <c r="BA174" s="120">
        <v>7.4</v>
      </c>
      <c r="BB174" s="120">
        <v>2.9</v>
      </c>
      <c r="BC174" s="120">
        <v>0.08</v>
      </c>
      <c r="BD174" s="120">
        <v>5</v>
      </c>
      <c r="BE174" s="120">
        <v>0</v>
      </c>
      <c r="BF174" s="120">
        <v>0</v>
      </c>
      <c r="BG174" s="120">
        <v>0</v>
      </c>
      <c r="BH174" s="120">
        <f>[1]СОУСА!$I$77</f>
        <v>0.3</v>
      </c>
    </row>
    <row r="175" spans="1:60" s="8" customFormat="1" ht="15.75" customHeight="1" x14ac:dyDescent="0.25">
      <c r="A175" s="70" t="s">
        <v>11</v>
      </c>
      <c r="B175" s="65" t="str">
        <f>[1]НАПИТКИ!$P$220</f>
        <v>Сок фруктовый</v>
      </c>
      <c r="C175" s="71">
        <f>[1]НАПИТКИ!$P$223</f>
        <v>200</v>
      </c>
      <c r="D175" s="109">
        <f>[1]НАПИТКИ!$L$241</f>
        <v>2</v>
      </c>
      <c r="E175" s="109">
        <f>[1]НАПИТКИ!$N$241</f>
        <v>0.16666666666666666</v>
      </c>
      <c r="F175" s="109">
        <f>[1]НАПИТКИ!$P$241</f>
        <v>3.7777777777777777</v>
      </c>
      <c r="G175" s="109">
        <f>[1]НАПИТКИ!$R$241</f>
        <v>24.888888888888889</v>
      </c>
      <c r="H175" s="109">
        <v>0.02</v>
      </c>
      <c r="I175" s="109">
        <v>0</v>
      </c>
      <c r="J175" s="109">
        <v>0</v>
      </c>
      <c r="K175" s="109">
        <v>0</v>
      </c>
      <c r="L175" s="109">
        <v>14</v>
      </c>
      <c r="M175" s="109">
        <v>14</v>
      </c>
      <c r="N175" s="109">
        <v>8</v>
      </c>
      <c r="O175" s="109">
        <v>0.22</v>
      </c>
      <c r="P175" s="109">
        <v>25</v>
      </c>
      <c r="Q175" s="109">
        <v>0</v>
      </c>
      <c r="R175" s="109">
        <v>0</v>
      </c>
      <c r="S175" s="109">
        <v>0</v>
      </c>
      <c r="T175" s="109">
        <f>[1]НАПИТКИ!$T$241</f>
        <v>8</v>
      </c>
      <c r="U175" s="70" t="s">
        <v>11</v>
      </c>
      <c r="V175" s="65" t="str">
        <f>[1]НАПИТКИ!$P$220</f>
        <v>Сок фруктовый</v>
      </c>
      <c r="W175" s="71">
        <f>[1]НАПИТКИ!$P$223</f>
        <v>200</v>
      </c>
      <c r="X175" s="109">
        <f>[1]НАПИТКИ!$L$241</f>
        <v>2</v>
      </c>
      <c r="Y175" s="109">
        <f>[1]НАПИТКИ!$N$241</f>
        <v>0.16666666666666666</v>
      </c>
      <c r="Z175" s="109">
        <f>[1]НАПИТКИ!$P$241</f>
        <v>3.7777777777777777</v>
      </c>
      <c r="AA175" s="109">
        <f>[1]НАПИТКИ!$R$241</f>
        <v>24.888888888888889</v>
      </c>
      <c r="AB175" s="109">
        <f>H175</f>
        <v>0.02</v>
      </c>
      <c r="AC175" s="109">
        <f t="shared" si="408"/>
        <v>0</v>
      </c>
      <c r="AD175" s="109">
        <f t="shared" si="409"/>
        <v>0</v>
      </c>
      <c r="AE175" s="109">
        <f t="shared" si="410"/>
        <v>0</v>
      </c>
      <c r="AF175" s="109">
        <f t="shared" si="411"/>
        <v>14</v>
      </c>
      <c r="AG175" s="109">
        <f t="shared" si="412"/>
        <v>14</v>
      </c>
      <c r="AH175" s="109">
        <f t="shared" si="413"/>
        <v>8</v>
      </c>
      <c r="AI175" s="109">
        <f t="shared" si="414"/>
        <v>0.22</v>
      </c>
      <c r="AJ175" s="109">
        <f t="shared" si="415"/>
        <v>25</v>
      </c>
      <c r="AK175" s="109">
        <f t="shared" si="416"/>
        <v>0</v>
      </c>
      <c r="AL175" s="109">
        <f t="shared" si="417"/>
        <v>0</v>
      </c>
      <c r="AM175" s="109">
        <f t="shared" si="418"/>
        <v>0</v>
      </c>
      <c r="AN175" s="109">
        <f t="shared" ref="AN175" si="419">T175</f>
        <v>8</v>
      </c>
      <c r="AO175" s="70" t="s">
        <v>11</v>
      </c>
      <c r="AP175" s="65" t="str">
        <f>[1]НАПИТКИ!$P$220</f>
        <v>Сок фруктовый</v>
      </c>
      <c r="AQ175" s="71">
        <f>[1]НАПИТКИ!$P$223</f>
        <v>200</v>
      </c>
      <c r="AR175" s="109">
        <f>[1]НАПИТКИ!$L$241</f>
        <v>2</v>
      </c>
      <c r="AS175" s="109">
        <f>[1]НАПИТКИ!$N$241</f>
        <v>0.16666666666666666</v>
      </c>
      <c r="AT175" s="109">
        <f>[1]НАПИТКИ!$P$241</f>
        <v>3.7777777777777777</v>
      </c>
      <c r="AU175" s="109">
        <f>[1]НАПИТКИ!$R$241</f>
        <v>24.888888888888889</v>
      </c>
      <c r="AV175" s="109">
        <v>0.02</v>
      </c>
      <c r="AW175" s="109">
        <v>0</v>
      </c>
      <c r="AX175" s="109">
        <v>0</v>
      </c>
      <c r="AY175" s="109">
        <v>0</v>
      </c>
      <c r="AZ175" s="109">
        <v>14</v>
      </c>
      <c r="BA175" s="109">
        <v>14</v>
      </c>
      <c r="BB175" s="109">
        <v>8</v>
      </c>
      <c r="BC175" s="109">
        <v>0.22</v>
      </c>
      <c r="BD175" s="109">
        <v>25</v>
      </c>
      <c r="BE175" s="109">
        <v>0</v>
      </c>
      <c r="BF175" s="109">
        <v>0</v>
      </c>
      <c r="BG175" s="109">
        <v>0</v>
      </c>
      <c r="BH175" s="109">
        <f>[1]НАПИТКИ!$T$241</f>
        <v>8</v>
      </c>
    </row>
    <row r="176" spans="1:60" s="8" customFormat="1" ht="15.75" hidden="1" customHeight="1" x14ac:dyDescent="0.25">
      <c r="A176" s="70"/>
      <c r="B176" s="10"/>
      <c r="C176" s="71"/>
      <c r="D176" s="109"/>
      <c r="E176" s="109"/>
      <c r="F176" s="109"/>
      <c r="G176" s="109"/>
      <c r="H176" s="109"/>
      <c r="I176" s="109"/>
      <c r="J176" s="109"/>
      <c r="K176" s="109"/>
      <c r="L176" s="109"/>
      <c r="M176" s="109"/>
      <c r="N176" s="109"/>
      <c r="O176" s="109"/>
      <c r="P176" s="109"/>
      <c r="Q176" s="109"/>
      <c r="R176" s="109"/>
      <c r="S176" s="109"/>
      <c r="T176" s="109"/>
      <c r="U176" s="70"/>
      <c r="V176" s="10"/>
      <c r="W176" s="71"/>
      <c r="X176" s="109"/>
      <c r="Y176" s="109"/>
      <c r="Z176" s="109"/>
      <c r="AA176" s="109"/>
      <c r="AB176" s="109"/>
      <c r="AC176" s="109"/>
      <c r="AD176" s="109"/>
      <c r="AE176" s="109"/>
      <c r="AF176" s="109"/>
      <c r="AG176" s="109"/>
      <c r="AH176" s="109"/>
      <c r="AI176" s="109"/>
      <c r="AJ176" s="109"/>
      <c r="AK176" s="109"/>
      <c r="AL176" s="109"/>
      <c r="AM176" s="109"/>
      <c r="AN176" s="109"/>
      <c r="AO176" s="70"/>
      <c r="AP176" s="10"/>
      <c r="AQ176" s="71"/>
      <c r="AR176" s="109"/>
      <c r="AS176" s="109"/>
      <c r="AT176" s="109"/>
      <c r="AU176" s="109"/>
      <c r="AV176" s="109"/>
      <c r="AW176" s="109"/>
      <c r="AX176" s="109"/>
      <c r="AY176" s="109"/>
      <c r="AZ176" s="109"/>
      <c r="BA176" s="109"/>
      <c r="BB176" s="109"/>
      <c r="BC176" s="109"/>
      <c r="BD176" s="109"/>
      <c r="BE176" s="109"/>
      <c r="BF176" s="109"/>
      <c r="BG176" s="109"/>
      <c r="BH176" s="109"/>
    </row>
    <row r="177" spans="1:60" s="8" customFormat="1" ht="15.75" customHeight="1" x14ac:dyDescent="0.25">
      <c r="A177" s="75"/>
      <c r="B177" s="13" t="s">
        <v>6</v>
      </c>
      <c r="C177" s="98">
        <f>SUM(C173:C175)</f>
        <v>330</v>
      </c>
      <c r="D177" s="113">
        <f>SUM(D173:D175)</f>
        <v>10.3</v>
      </c>
      <c r="E177" s="113">
        <f t="shared" ref="E177:T177" si="420">SUM(E173:E175)</f>
        <v>6.1111111111111116</v>
      </c>
      <c r="F177" s="113">
        <f t="shared" si="420"/>
        <v>34.177777777777777</v>
      </c>
      <c r="G177" s="113">
        <f t="shared" si="420"/>
        <v>244.28888888888889</v>
      </c>
      <c r="H177" s="113">
        <f t="shared" si="420"/>
        <v>0.12000000000000001</v>
      </c>
      <c r="I177" s="113">
        <f t="shared" si="420"/>
        <v>0</v>
      </c>
      <c r="J177" s="113">
        <f t="shared" si="420"/>
        <v>75.14</v>
      </c>
      <c r="K177" s="113">
        <f t="shared" si="420"/>
        <v>0</v>
      </c>
      <c r="L177" s="113">
        <f t="shared" si="420"/>
        <v>173.07999999999998</v>
      </c>
      <c r="M177" s="113">
        <f t="shared" si="420"/>
        <v>141.4</v>
      </c>
      <c r="N177" s="113">
        <f t="shared" si="420"/>
        <v>21.9</v>
      </c>
      <c r="O177" s="113">
        <f t="shared" si="420"/>
        <v>0.79999999999999993</v>
      </c>
      <c r="P177" s="113">
        <f t="shared" si="420"/>
        <v>205</v>
      </c>
      <c r="Q177" s="113">
        <f t="shared" si="420"/>
        <v>0</v>
      </c>
      <c r="R177" s="113">
        <f t="shared" si="420"/>
        <v>0</v>
      </c>
      <c r="S177" s="113">
        <f t="shared" si="420"/>
        <v>0</v>
      </c>
      <c r="T177" s="113">
        <f t="shared" si="420"/>
        <v>8.6999999999999993</v>
      </c>
      <c r="U177" s="75"/>
      <c r="V177" s="13" t="s">
        <v>6</v>
      </c>
      <c r="W177" s="98">
        <f>SUM(W173:W175)</f>
        <v>350</v>
      </c>
      <c r="X177" s="113">
        <f t="shared" ref="X177:AN177" si="421">SUM(X173:X175)</f>
        <v>11.540000000000001</v>
      </c>
      <c r="Y177" s="113">
        <f t="shared" si="421"/>
        <v>6.8000000000000007</v>
      </c>
      <c r="Z177" s="113">
        <f t="shared" si="421"/>
        <v>36.937777777777775</v>
      </c>
      <c r="AA177" s="113">
        <f t="shared" si="421"/>
        <v>268.9688888888889</v>
      </c>
      <c r="AB177" s="113">
        <f t="shared" si="421"/>
        <v>0.13999999999999999</v>
      </c>
      <c r="AC177" s="113">
        <f t="shared" si="421"/>
        <v>0</v>
      </c>
      <c r="AD177" s="113">
        <f t="shared" si="421"/>
        <v>90.167999999999992</v>
      </c>
      <c r="AE177" s="113">
        <f t="shared" si="421"/>
        <v>0</v>
      </c>
      <c r="AF177" s="113">
        <f t="shared" si="421"/>
        <v>203.1</v>
      </c>
      <c r="AG177" s="113">
        <f t="shared" si="421"/>
        <v>165.4</v>
      </c>
      <c r="AH177" s="113">
        <f t="shared" si="421"/>
        <v>24.099999999999998</v>
      </c>
      <c r="AI177" s="113">
        <f t="shared" si="421"/>
        <v>0.89999999999999991</v>
      </c>
      <c r="AJ177" s="113">
        <f t="shared" si="421"/>
        <v>240</v>
      </c>
      <c r="AK177" s="113">
        <f t="shared" si="421"/>
        <v>0</v>
      </c>
      <c r="AL177" s="113">
        <f t="shared" si="421"/>
        <v>0</v>
      </c>
      <c r="AM177" s="113">
        <f t="shared" si="421"/>
        <v>0</v>
      </c>
      <c r="AN177" s="113">
        <f t="shared" si="421"/>
        <v>8.7799999999999994</v>
      </c>
      <c r="AO177" s="75"/>
      <c r="AP177" s="13" t="s">
        <v>6</v>
      </c>
      <c r="AQ177" s="98">
        <f>SUM(AQ173:AQ175)</f>
        <v>350</v>
      </c>
      <c r="AR177" s="113">
        <f t="shared" ref="AR177:BH177" si="422">SUM(AR173:AR175)</f>
        <v>11.540000000000001</v>
      </c>
      <c r="AS177" s="113">
        <f t="shared" si="422"/>
        <v>6.8000000000000007</v>
      </c>
      <c r="AT177" s="113">
        <f t="shared" si="422"/>
        <v>36.937777777777775</v>
      </c>
      <c r="AU177" s="113">
        <f t="shared" si="422"/>
        <v>268.9688888888889</v>
      </c>
      <c r="AV177" s="113">
        <f t="shared" si="422"/>
        <v>0.13999999999999999</v>
      </c>
      <c r="AW177" s="113">
        <f t="shared" si="422"/>
        <v>0</v>
      </c>
      <c r="AX177" s="113">
        <f t="shared" si="422"/>
        <v>90.167999999999992</v>
      </c>
      <c r="AY177" s="113">
        <f t="shared" si="422"/>
        <v>0</v>
      </c>
      <c r="AZ177" s="113">
        <f t="shared" si="422"/>
        <v>203.1</v>
      </c>
      <c r="BA177" s="113">
        <f t="shared" si="422"/>
        <v>165.4</v>
      </c>
      <c r="BB177" s="113">
        <f t="shared" si="422"/>
        <v>24.099999999999998</v>
      </c>
      <c r="BC177" s="113">
        <f t="shared" si="422"/>
        <v>0.89999999999999991</v>
      </c>
      <c r="BD177" s="113">
        <f t="shared" si="422"/>
        <v>240</v>
      </c>
      <c r="BE177" s="113">
        <f t="shared" si="422"/>
        <v>0</v>
      </c>
      <c r="BF177" s="113">
        <f t="shared" si="422"/>
        <v>0</v>
      </c>
      <c r="BG177" s="113">
        <f t="shared" si="422"/>
        <v>0</v>
      </c>
      <c r="BH177" s="113">
        <f t="shared" si="422"/>
        <v>8.7799999999999994</v>
      </c>
    </row>
    <row r="178" spans="1:60" s="8" customFormat="1" ht="15.75" customHeight="1" x14ac:dyDescent="0.25">
      <c r="A178" s="75"/>
      <c r="B178" s="12" t="s">
        <v>83</v>
      </c>
      <c r="C178" s="98">
        <f>C162+C171+C177</f>
        <v>1530</v>
      </c>
      <c r="D178" s="113">
        <f>D162+D171+D177</f>
        <v>50.461269841269839</v>
      </c>
      <c r="E178" s="113">
        <f t="shared" ref="E178:T178" si="423">E162+E171+E177</f>
        <v>47.679206349206346</v>
      </c>
      <c r="F178" s="113">
        <f t="shared" si="423"/>
        <v>181.11603174603172</v>
      </c>
      <c r="G178" s="113">
        <f t="shared" si="423"/>
        <v>1363.5026984126985</v>
      </c>
      <c r="H178" s="113">
        <f t="shared" ref="H178:S178" si="424">H162+H171+H177</f>
        <v>0.61</v>
      </c>
      <c r="I178" s="113">
        <f t="shared" si="424"/>
        <v>0.5</v>
      </c>
      <c r="J178" s="113">
        <f t="shared" si="424"/>
        <v>153.38</v>
      </c>
      <c r="K178" s="113">
        <f t="shared" si="424"/>
        <v>3.4000000000000004</v>
      </c>
      <c r="L178" s="113">
        <f t="shared" si="424"/>
        <v>648.95000000000005</v>
      </c>
      <c r="M178" s="113">
        <f t="shared" si="424"/>
        <v>706.17</v>
      </c>
      <c r="N178" s="113">
        <f t="shared" si="424"/>
        <v>168.04000000000002</v>
      </c>
      <c r="O178" s="113">
        <f t="shared" si="424"/>
        <v>5.75</v>
      </c>
      <c r="P178" s="113">
        <f t="shared" si="424"/>
        <v>498.70000000000005</v>
      </c>
      <c r="Q178" s="113">
        <f t="shared" si="424"/>
        <v>0</v>
      </c>
      <c r="R178" s="113">
        <f t="shared" si="424"/>
        <v>0</v>
      </c>
      <c r="S178" s="113">
        <f t="shared" si="424"/>
        <v>2</v>
      </c>
      <c r="T178" s="113">
        <f t="shared" si="423"/>
        <v>43.044444444444451</v>
      </c>
      <c r="U178" s="75"/>
      <c r="V178" s="12" t="s">
        <v>83</v>
      </c>
      <c r="W178" s="98">
        <f>W162+W171+W177</f>
        <v>1740</v>
      </c>
      <c r="X178" s="113">
        <f>X162+X171+X177</f>
        <v>45.344999999999999</v>
      </c>
      <c r="Y178" s="113">
        <f t="shared" ref="Y178:AN178" si="425">Y162+Y171+Y177</f>
        <v>52.831111111111113</v>
      </c>
      <c r="Z178" s="113">
        <f t="shared" si="425"/>
        <v>189.14849206349203</v>
      </c>
      <c r="AA178" s="132">
        <f t="shared" si="425"/>
        <v>1577.1561111111112</v>
      </c>
      <c r="AB178" s="113">
        <f t="shared" si="425"/>
        <v>0.60884920634920636</v>
      </c>
      <c r="AC178" s="113">
        <f t="shared" si="425"/>
        <v>0.67301587301587296</v>
      </c>
      <c r="AD178" s="113">
        <f t="shared" si="425"/>
        <v>180.49855555555555</v>
      </c>
      <c r="AE178" s="113">
        <f t="shared" si="425"/>
        <v>3.9644444444444442</v>
      </c>
      <c r="AF178" s="113">
        <f t="shared" si="425"/>
        <v>511.03448412698413</v>
      </c>
      <c r="AG178" s="113">
        <f t="shared" si="425"/>
        <v>715.46975396825394</v>
      </c>
      <c r="AH178" s="113">
        <f t="shared" si="425"/>
        <v>175.85634920634919</v>
      </c>
      <c r="AI178" s="113">
        <f t="shared" si="425"/>
        <v>7.3403968253968248</v>
      </c>
      <c r="AJ178" s="113">
        <f t="shared" si="425"/>
        <v>527.96746031746034</v>
      </c>
      <c r="AK178" s="113">
        <f t="shared" si="425"/>
        <v>0</v>
      </c>
      <c r="AL178" s="113">
        <f t="shared" si="425"/>
        <v>0</v>
      </c>
      <c r="AM178" s="113">
        <f t="shared" si="425"/>
        <v>1</v>
      </c>
      <c r="AN178" s="113">
        <f t="shared" si="425"/>
        <v>102.35055555555556</v>
      </c>
      <c r="AO178" s="75"/>
      <c r="AP178" s="12" t="s">
        <v>83</v>
      </c>
      <c r="AQ178" s="98">
        <f>AQ162+AQ171+AQ177</f>
        <v>1740</v>
      </c>
      <c r="AR178" s="113">
        <f>AR162+AR171+AR177</f>
        <v>45.344999999999999</v>
      </c>
      <c r="AS178" s="113">
        <f t="shared" ref="AS178:BH178" si="426">AS162+AS171+AS177</f>
        <v>52.831111111111113</v>
      </c>
      <c r="AT178" s="113">
        <f t="shared" si="426"/>
        <v>189.14849206349203</v>
      </c>
      <c r="AU178" s="132">
        <f t="shared" si="426"/>
        <v>1577.1561111111112</v>
      </c>
      <c r="AV178" s="113">
        <f t="shared" si="426"/>
        <v>0.60884920634920636</v>
      </c>
      <c r="AW178" s="113">
        <f t="shared" si="426"/>
        <v>0.67301587301587296</v>
      </c>
      <c r="AX178" s="113">
        <f t="shared" si="426"/>
        <v>180.49855555555555</v>
      </c>
      <c r="AY178" s="113">
        <f t="shared" si="426"/>
        <v>3.9644444444444442</v>
      </c>
      <c r="AZ178" s="113">
        <f t="shared" si="426"/>
        <v>511.03448412698413</v>
      </c>
      <c r="BA178" s="113">
        <f t="shared" si="426"/>
        <v>715.46975396825394</v>
      </c>
      <c r="BB178" s="113">
        <f t="shared" si="426"/>
        <v>175.85634920634919</v>
      </c>
      <c r="BC178" s="113">
        <f t="shared" si="426"/>
        <v>7.3403968253968248</v>
      </c>
      <c r="BD178" s="113">
        <f t="shared" si="426"/>
        <v>527.96746031746034</v>
      </c>
      <c r="BE178" s="113">
        <f t="shared" si="426"/>
        <v>0</v>
      </c>
      <c r="BF178" s="113">
        <f t="shared" si="426"/>
        <v>0</v>
      </c>
      <c r="BG178" s="113">
        <f t="shared" si="426"/>
        <v>1</v>
      </c>
      <c r="BH178" s="113">
        <f t="shared" si="426"/>
        <v>102.35055555555556</v>
      </c>
    </row>
    <row r="179" spans="1:60" s="8" customFormat="1" ht="24" customHeight="1" x14ac:dyDescent="0.25">
      <c r="A179" s="77"/>
      <c r="B179" s="25" t="s">
        <v>80</v>
      </c>
      <c r="C179" s="102">
        <f t="shared" ref="C179:T179" si="427">C60+C89+C119+C149+C178</f>
        <v>7830</v>
      </c>
      <c r="D179" s="123">
        <f t="shared" si="427"/>
        <v>230.3821661998133</v>
      </c>
      <c r="E179" s="123">
        <f t="shared" si="427"/>
        <v>239.68492063492059</v>
      </c>
      <c r="F179" s="124">
        <f t="shared" si="427"/>
        <v>1045.0654528478058</v>
      </c>
      <c r="G179" s="123">
        <f t="shared" si="427"/>
        <v>7023.3432633053217</v>
      </c>
      <c r="H179" s="123">
        <f t="shared" ref="H179:S179" si="428">H60+H89+H119+H149+H178</f>
        <v>4.67</v>
      </c>
      <c r="I179" s="123">
        <f t="shared" si="428"/>
        <v>4.24</v>
      </c>
      <c r="J179" s="124">
        <f t="shared" si="428"/>
        <v>1893.77</v>
      </c>
      <c r="K179" s="123">
        <f t="shared" si="428"/>
        <v>27.199999999999996</v>
      </c>
      <c r="L179" s="124">
        <f t="shared" si="428"/>
        <v>2882.4800000000005</v>
      </c>
      <c r="M179" s="124">
        <f t="shared" si="428"/>
        <v>3339.56</v>
      </c>
      <c r="N179" s="124">
        <f t="shared" si="428"/>
        <v>726.10000000000014</v>
      </c>
      <c r="O179" s="123">
        <f t="shared" si="428"/>
        <v>33.67</v>
      </c>
      <c r="P179" s="124">
        <f t="shared" si="428"/>
        <v>2771.5</v>
      </c>
      <c r="Q179" s="123">
        <f t="shared" si="428"/>
        <v>0.16</v>
      </c>
      <c r="R179" s="123">
        <f t="shared" si="428"/>
        <v>0.02</v>
      </c>
      <c r="S179" s="123">
        <f t="shared" si="428"/>
        <v>12.5</v>
      </c>
      <c r="T179" s="123">
        <f t="shared" si="427"/>
        <v>328.92238562091507</v>
      </c>
      <c r="U179" s="77"/>
      <c r="V179" s="25" t="s">
        <v>80</v>
      </c>
      <c r="W179" s="102">
        <f t="shared" ref="W179:AN179" si="429">W60+W89+W119+W149+W178</f>
        <v>8970</v>
      </c>
      <c r="X179" s="123">
        <f t="shared" si="429"/>
        <v>261.0635872297637</v>
      </c>
      <c r="Y179" s="123">
        <f t="shared" si="429"/>
        <v>291.54196581196584</v>
      </c>
      <c r="Z179" s="124">
        <f t="shared" si="429"/>
        <v>1202.165118508942</v>
      </c>
      <c r="AA179" s="124">
        <f t="shared" si="429"/>
        <v>8463.0647511312218</v>
      </c>
      <c r="AB179" s="123">
        <f t="shared" si="429"/>
        <v>5.162579365079365</v>
      </c>
      <c r="AC179" s="123">
        <f t="shared" si="429"/>
        <v>5.2050793650793645</v>
      </c>
      <c r="AD179" s="124">
        <f t="shared" si="429"/>
        <v>2237.1244444444442</v>
      </c>
      <c r="AE179" s="123">
        <f t="shared" si="429"/>
        <v>37.164999999999999</v>
      </c>
      <c r="AF179" s="124">
        <f t="shared" si="429"/>
        <v>3091.2275317460317</v>
      </c>
      <c r="AG179" s="124">
        <f t="shared" si="429"/>
        <v>3791.6961031746027</v>
      </c>
      <c r="AH179" s="124">
        <f t="shared" si="429"/>
        <v>831.07380158730166</v>
      </c>
      <c r="AI179" s="123">
        <f t="shared" si="429"/>
        <v>42.235206349206351</v>
      </c>
      <c r="AJ179" s="124">
        <f t="shared" si="429"/>
        <v>3243.4706349206349</v>
      </c>
      <c r="AK179" s="123">
        <f t="shared" si="429"/>
        <v>0.12</v>
      </c>
      <c r="AL179" s="123">
        <f t="shared" si="429"/>
        <v>0</v>
      </c>
      <c r="AM179" s="123">
        <f t="shared" si="429"/>
        <v>12.959999999999999</v>
      </c>
      <c r="AN179" s="123">
        <f t="shared" si="429"/>
        <v>359.0945977878331</v>
      </c>
      <c r="AO179" s="138"/>
      <c r="AP179" s="139"/>
      <c r="AQ179" s="140"/>
      <c r="AR179" s="141"/>
      <c r="AS179" s="141"/>
      <c r="AT179" s="142"/>
      <c r="AU179" s="142"/>
      <c r="AV179" s="141"/>
      <c r="AW179" s="141"/>
      <c r="AX179" s="142"/>
      <c r="AY179" s="141"/>
      <c r="AZ179" s="142"/>
      <c r="BA179" s="142"/>
      <c r="BB179" s="142"/>
      <c r="BC179" s="141"/>
      <c r="BD179" s="142"/>
      <c r="BE179" s="141"/>
      <c r="BF179" s="141"/>
      <c r="BG179" s="141"/>
      <c r="BH179" s="141"/>
    </row>
    <row r="180" spans="1:60" s="8" customFormat="1" ht="9.75" customHeight="1" x14ac:dyDescent="0.25">
      <c r="A180" s="76"/>
      <c r="B180" s="26"/>
      <c r="C180" s="101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7"/>
      <c r="U180" s="26"/>
      <c r="V180" s="26"/>
      <c r="W180" s="27"/>
      <c r="X180" s="28"/>
      <c r="Y180" s="28"/>
      <c r="Z180" s="28"/>
      <c r="AA180" s="28"/>
      <c r="AB180" s="87"/>
      <c r="AC180" s="87"/>
      <c r="AD180" s="87"/>
      <c r="AE180" s="87"/>
      <c r="AF180" s="87"/>
      <c r="AG180" s="87"/>
      <c r="AH180" s="87"/>
      <c r="AI180" s="87"/>
      <c r="AJ180" s="87"/>
      <c r="AK180" s="87"/>
      <c r="AL180" s="87"/>
      <c r="AM180" s="87"/>
      <c r="AN180" s="28"/>
      <c r="AO180" s="47"/>
      <c r="AP180" s="47"/>
      <c r="AQ180" s="46"/>
      <c r="AR180" s="35"/>
      <c r="AS180" s="35"/>
      <c r="AT180" s="35"/>
      <c r="AU180" s="35"/>
      <c r="AV180" s="91"/>
      <c r="AW180" s="91"/>
      <c r="AX180" s="91"/>
      <c r="AY180" s="91"/>
      <c r="AZ180" s="91"/>
      <c r="BA180" s="91"/>
      <c r="BB180" s="91"/>
      <c r="BC180" s="91"/>
      <c r="BD180" s="91"/>
      <c r="BE180" s="91"/>
      <c r="BF180" s="91"/>
      <c r="BG180" s="91"/>
      <c r="BH180" s="35"/>
    </row>
    <row r="181" spans="1:60" s="8" customFormat="1" ht="15.75" customHeight="1" x14ac:dyDescent="0.25">
      <c r="A181" s="183"/>
      <c r="B181" s="174"/>
      <c r="C181" s="183"/>
      <c r="D181" s="184"/>
      <c r="E181" s="184"/>
      <c r="F181" s="184"/>
      <c r="G181" s="184"/>
      <c r="H181" s="152"/>
      <c r="I181" s="152"/>
      <c r="J181" s="152"/>
      <c r="K181" s="152"/>
      <c r="L181" s="152"/>
      <c r="M181" s="152"/>
      <c r="N181" s="152"/>
      <c r="O181" s="152"/>
      <c r="P181" s="152"/>
      <c r="Q181" s="152"/>
      <c r="R181" s="152"/>
      <c r="S181" s="152"/>
      <c r="T181" s="184"/>
      <c r="U181" s="174"/>
      <c r="V181" s="174"/>
      <c r="W181" s="174"/>
      <c r="X181" s="174"/>
      <c r="Y181" s="174"/>
      <c r="Z181" s="174"/>
      <c r="AA181" s="182"/>
      <c r="AB181" s="152"/>
      <c r="AC181" s="152"/>
      <c r="AD181" s="152"/>
      <c r="AE181" s="152"/>
      <c r="AF181" s="152"/>
      <c r="AG181" s="152"/>
      <c r="AH181" s="152"/>
      <c r="AI181" s="152"/>
      <c r="AJ181" s="152"/>
      <c r="AK181" s="152"/>
      <c r="AL181" s="152"/>
      <c r="AM181" s="152"/>
      <c r="AN181" s="174"/>
      <c r="AO181" s="165" t="s">
        <v>29</v>
      </c>
      <c r="AP181" s="165" t="s">
        <v>28</v>
      </c>
      <c r="AQ181" s="166" t="s">
        <v>206</v>
      </c>
      <c r="AR181" s="158" t="s">
        <v>209</v>
      </c>
      <c r="AS181" s="159"/>
      <c r="AT181" s="159"/>
      <c r="AU181" s="159"/>
      <c r="AV181" s="159"/>
      <c r="AW181" s="159"/>
      <c r="AX181" s="159"/>
      <c r="AY181" s="159"/>
      <c r="AZ181" s="159"/>
      <c r="BA181" s="159"/>
      <c r="BB181" s="159"/>
      <c r="BC181" s="159"/>
      <c r="BD181" s="159"/>
      <c r="BE181" s="159"/>
      <c r="BF181" s="159"/>
      <c r="BG181" s="159"/>
      <c r="BH181" s="160"/>
    </row>
    <row r="182" spans="1:60" s="8" customFormat="1" ht="24" customHeight="1" x14ac:dyDescent="0.25">
      <c r="A182" s="183"/>
      <c r="B182" s="174"/>
      <c r="C182" s="183"/>
      <c r="D182" s="152"/>
      <c r="E182" s="152"/>
      <c r="F182" s="152"/>
      <c r="G182" s="184"/>
      <c r="H182" s="152"/>
      <c r="I182" s="152"/>
      <c r="J182" s="152"/>
      <c r="K182" s="152"/>
      <c r="L182" s="152"/>
      <c r="M182" s="152"/>
      <c r="N182" s="152"/>
      <c r="O182" s="152"/>
      <c r="P182" s="152"/>
      <c r="Q182" s="152"/>
      <c r="R182" s="152"/>
      <c r="S182" s="152"/>
      <c r="T182" s="184"/>
      <c r="U182" s="174"/>
      <c r="V182" s="174"/>
      <c r="W182" s="174"/>
      <c r="X182" s="151"/>
      <c r="Y182" s="151"/>
      <c r="Z182" s="151"/>
      <c r="AA182" s="182"/>
      <c r="AB182" s="152"/>
      <c r="AC182" s="152"/>
      <c r="AD182" s="152"/>
      <c r="AE182" s="152"/>
      <c r="AF182" s="152"/>
      <c r="AG182" s="152"/>
      <c r="AH182" s="152"/>
      <c r="AI182" s="152"/>
      <c r="AJ182" s="152"/>
      <c r="AK182" s="152"/>
      <c r="AL182" s="152"/>
      <c r="AM182" s="152"/>
      <c r="AN182" s="174"/>
      <c r="AO182" s="165"/>
      <c r="AP182" s="165"/>
      <c r="AQ182" s="166"/>
      <c r="AR182" s="94" t="s">
        <v>27</v>
      </c>
      <c r="AS182" s="94" t="s">
        <v>26</v>
      </c>
      <c r="AT182" s="94" t="s">
        <v>25</v>
      </c>
      <c r="AU182" s="94" t="s">
        <v>204</v>
      </c>
      <c r="AV182" s="94" t="s">
        <v>207</v>
      </c>
      <c r="AW182" s="94" t="s">
        <v>208</v>
      </c>
      <c r="AX182" s="94" t="s">
        <v>210</v>
      </c>
      <c r="AY182" s="94" t="s">
        <v>211</v>
      </c>
      <c r="AZ182" s="94" t="s">
        <v>212</v>
      </c>
      <c r="BA182" s="94" t="s">
        <v>219</v>
      </c>
      <c r="BB182" s="94" t="s">
        <v>213</v>
      </c>
      <c r="BC182" s="94" t="s">
        <v>214</v>
      </c>
      <c r="BD182" s="94" t="s">
        <v>215</v>
      </c>
      <c r="BE182" s="94" t="s">
        <v>216</v>
      </c>
      <c r="BF182" s="94" t="s">
        <v>217</v>
      </c>
      <c r="BG182" s="94" t="s">
        <v>218</v>
      </c>
      <c r="BH182" s="94" t="s">
        <v>205</v>
      </c>
    </row>
    <row r="183" spans="1:60" s="8" customFormat="1" ht="15.75" customHeight="1" x14ac:dyDescent="0.25">
      <c r="A183" s="174"/>
      <c r="B183" s="174"/>
      <c r="C183" s="174"/>
      <c r="D183" s="174"/>
      <c r="E183" s="174"/>
      <c r="F183" s="174"/>
      <c r="G183" s="174"/>
      <c r="H183" s="174"/>
      <c r="I183" s="174"/>
      <c r="J183" s="174"/>
      <c r="K183" s="174"/>
      <c r="L183" s="174"/>
      <c r="M183" s="174"/>
      <c r="N183" s="174"/>
      <c r="O183" s="174"/>
      <c r="P183" s="174"/>
      <c r="Q183" s="174"/>
      <c r="R183" s="174"/>
      <c r="S183" s="174"/>
      <c r="T183" s="174"/>
      <c r="U183" s="174"/>
      <c r="V183" s="174"/>
      <c r="W183" s="174"/>
      <c r="X183" s="174"/>
      <c r="Y183" s="174"/>
      <c r="Z183" s="174"/>
      <c r="AA183" s="174"/>
      <c r="AB183" s="174"/>
      <c r="AC183" s="174"/>
      <c r="AD183" s="174"/>
      <c r="AE183" s="174"/>
      <c r="AF183" s="174"/>
      <c r="AG183" s="174"/>
      <c r="AH183" s="174"/>
      <c r="AI183" s="174"/>
      <c r="AJ183" s="174"/>
      <c r="AK183" s="174"/>
      <c r="AL183" s="174"/>
      <c r="AM183" s="174"/>
      <c r="AN183" s="174"/>
      <c r="AO183" s="164" t="s">
        <v>82</v>
      </c>
      <c r="AP183" s="164"/>
      <c r="AQ183" s="164"/>
      <c r="AR183" s="164"/>
      <c r="AS183" s="164"/>
      <c r="AT183" s="164"/>
      <c r="AU183" s="164"/>
      <c r="AV183" s="164"/>
      <c r="AW183" s="164"/>
      <c r="AX183" s="164"/>
      <c r="AY183" s="164"/>
      <c r="AZ183" s="164"/>
      <c r="BA183" s="164"/>
      <c r="BB183" s="164"/>
      <c r="BC183" s="164"/>
      <c r="BD183" s="164"/>
      <c r="BE183" s="164"/>
      <c r="BF183" s="164"/>
      <c r="BG183" s="164"/>
      <c r="BH183" s="164"/>
    </row>
    <row r="184" spans="1:60" s="8" customFormat="1" ht="15.75" customHeight="1" x14ac:dyDescent="0.25">
      <c r="A184" s="174"/>
      <c r="B184" s="174"/>
      <c r="C184" s="174"/>
      <c r="D184" s="174"/>
      <c r="E184" s="174"/>
      <c r="F184" s="174"/>
      <c r="G184" s="174"/>
      <c r="H184" s="174"/>
      <c r="I184" s="174"/>
      <c r="J184" s="174"/>
      <c r="K184" s="174"/>
      <c r="L184" s="174"/>
      <c r="M184" s="174"/>
      <c r="N184" s="174"/>
      <c r="O184" s="174"/>
      <c r="P184" s="174"/>
      <c r="Q184" s="174"/>
      <c r="R184" s="174"/>
      <c r="S184" s="174"/>
      <c r="T184" s="174"/>
      <c r="U184" s="174"/>
      <c r="V184" s="174"/>
      <c r="W184" s="174"/>
      <c r="X184" s="174"/>
      <c r="Y184" s="174"/>
      <c r="Z184" s="174"/>
      <c r="AA184" s="174"/>
      <c r="AB184" s="174"/>
      <c r="AC184" s="174"/>
      <c r="AD184" s="174"/>
      <c r="AE184" s="174"/>
      <c r="AF184" s="174"/>
      <c r="AG184" s="174"/>
      <c r="AH184" s="174"/>
      <c r="AI184" s="174"/>
      <c r="AJ184" s="174"/>
      <c r="AK184" s="174"/>
      <c r="AL184" s="174"/>
      <c r="AM184" s="174"/>
      <c r="AN184" s="174"/>
      <c r="AO184" s="164" t="s">
        <v>23</v>
      </c>
      <c r="AP184" s="164"/>
      <c r="AQ184" s="164"/>
      <c r="AR184" s="164"/>
      <c r="AS184" s="164"/>
      <c r="AT184" s="164"/>
      <c r="AU184" s="164"/>
      <c r="AV184" s="164"/>
      <c r="AW184" s="164"/>
      <c r="AX184" s="164"/>
      <c r="AY184" s="164"/>
      <c r="AZ184" s="164"/>
      <c r="BA184" s="164"/>
      <c r="BB184" s="164"/>
      <c r="BC184" s="164"/>
      <c r="BD184" s="164"/>
      <c r="BE184" s="164"/>
      <c r="BF184" s="164"/>
      <c r="BG184" s="164"/>
      <c r="BH184" s="164"/>
    </row>
    <row r="185" spans="1:60" s="8" customFormat="1" ht="15.75" customHeight="1" x14ac:dyDescent="0.25">
      <c r="A185" s="78"/>
      <c r="B185" s="40"/>
      <c r="C185" s="78"/>
      <c r="D185" s="88"/>
      <c r="E185" s="88"/>
      <c r="F185" s="88"/>
      <c r="G185" s="88"/>
      <c r="H185" s="88"/>
      <c r="I185" s="88"/>
      <c r="J185" s="88"/>
      <c r="K185" s="88"/>
      <c r="L185" s="88"/>
      <c r="M185" s="88"/>
      <c r="N185" s="88"/>
      <c r="O185" s="88"/>
      <c r="P185" s="88"/>
      <c r="Q185" s="88"/>
      <c r="R185" s="88"/>
      <c r="S185" s="88"/>
      <c r="T185" s="88"/>
      <c r="U185" s="39"/>
      <c r="V185" s="40"/>
      <c r="W185" s="39"/>
      <c r="X185" s="34"/>
      <c r="Y185" s="34"/>
      <c r="Z185" s="34"/>
      <c r="AA185" s="34"/>
      <c r="AB185" s="88"/>
      <c r="AC185" s="88"/>
      <c r="AD185" s="88"/>
      <c r="AE185" s="88"/>
      <c r="AF185" s="88"/>
      <c r="AG185" s="88"/>
      <c r="AH185" s="88"/>
      <c r="AI185" s="88"/>
      <c r="AJ185" s="88"/>
      <c r="AK185" s="88"/>
      <c r="AL185" s="88"/>
      <c r="AM185" s="88"/>
      <c r="AN185" s="34"/>
      <c r="AO185" s="70" t="s">
        <v>139</v>
      </c>
      <c r="AP185" s="65" t="str">
        <f>'[1]ЯЙЦО, ТВОРОГ, КАШИ'!$P$54</f>
        <v>Пудинг творожный запеченный</v>
      </c>
      <c r="AQ185" s="71">
        <f>'[1]ЯЙЦО, ТВОРОГ, КАШИ'!$P$57</f>
        <v>200</v>
      </c>
      <c r="AR185" s="109">
        <f>'[1]ЯЙЦО, ТВОРОГ, КАШИ'!$L$74</f>
        <v>16.470588235294116</v>
      </c>
      <c r="AS185" s="109">
        <f>'[1]ЯЙЦО, ТВОРОГ, КАШИ'!$N$74</f>
        <v>7.0666666666666664</v>
      </c>
      <c r="AT185" s="109">
        <f>'[1]ЯЙЦО, ТВОРОГ, КАШИ'!$P$74</f>
        <v>52.666666666666671</v>
      </c>
      <c r="AU185" s="109">
        <f>'[1]ЯЙЦО, ТВОРОГ, КАШИ'!$R$74</f>
        <v>233.1764705882353</v>
      </c>
      <c r="AV185" s="119">
        <v>0.12</v>
      </c>
      <c r="AW185" s="119">
        <v>0</v>
      </c>
      <c r="AX185" s="119">
        <v>167.7</v>
      </c>
      <c r="AY185" s="119">
        <v>0</v>
      </c>
      <c r="AZ185" s="119">
        <v>341.5</v>
      </c>
      <c r="BA185" s="119">
        <v>314</v>
      </c>
      <c r="BB185" s="119">
        <v>59.6</v>
      </c>
      <c r="BC185" s="119">
        <v>2.2999999999999998</v>
      </c>
      <c r="BD185" s="119">
        <v>330</v>
      </c>
      <c r="BE185" s="119">
        <v>0</v>
      </c>
      <c r="BF185" s="119">
        <v>0</v>
      </c>
      <c r="BG185" s="119">
        <v>4.2</v>
      </c>
      <c r="BH185" s="109">
        <f>'[1]ЯЙЦО, ТВОРОГ, КАШИ'!$T$74</f>
        <v>0.4</v>
      </c>
    </row>
    <row r="186" spans="1:60" s="8" customFormat="1" ht="15.75" customHeight="1" x14ac:dyDescent="0.25">
      <c r="A186" s="79"/>
      <c r="B186" s="38"/>
      <c r="C186" s="78"/>
      <c r="D186" s="89"/>
      <c r="E186" s="89"/>
      <c r="F186" s="89"/>
      <c r="G186" s="89"/>
      <c r="H186" s="89"/>
      <c r="I186" s="89"/>
      <c r="J186" s="89"/>
      <c r="K186" s="89"/>
      <c r="L186" s="89"/>
      <c r="M186" s="89"/>
      <c r="N186" s="89"/>
      <c r="O186" s="89"/>
      <c r="P186" s="89"/>
      <c r="Q186" s="89"/>
      <c r="R186" s="89"/>
      <c r="S186" s="89"/>
      <c r="T186" s="89"/>
      <c r="U186" s="37"/>
      <c r="V186" s="38"/>
      <c r="W186" s="39"/>
      <c r="X186" s="33"/>
      <c r="Y186" s="33"/>
      <c r="Z186" s="33"/>
      <c r="AA186" s="33"/>
      <c r="AB186" s="89"/>
      <c r="AC186" s="89"/>
      <c r="AD186" s="89"/>
      <c r="AE186" s="89"/>
      <c r="AF186" s="89"/>
      <c r="AG186" s="89"/>
      <c r="AH186" s="89"/>
      <c r="AI186" s="89"/>
      <c r="AJ186" s="89"/>
      <c r="AK186" s="89"/>
      <c r="AL186" s="89"/>
      <c r="AM186" s="89"/>
      <c r="AN186" s="33"/>
      <c r="AO186" s="70" t="s">
        <v>20</v>
      </c>
      <c r="AP186" s="65" t="str">
        <f>[1]НАПИТКИ!$P$132</f>
        <v>Кофейный напиток с молоком</v>
      </c>
      <c r="AQ186" s="71">
        <f>[1]НАПИТКИ!$P$135</f>
        <v>200</v>
      </c>
      <c r="AR186" s="109">
        <f>[1]НАПИТКИ!$L$153</f>
        <v>2.7866666666666666</v>
      </c>
      <c r="AS186" s="109">
        <f>[1]НАПИТКИ!$N$153</f>
        <v>3.9999999999999994E-2</v>
      </c>
      <c r="AT186" s="109">
        <f>[1]НАПИТКИ!$P$153</f>
        <v>19.8</v>
      </c>
      <c r="AU186" s="109">
        <f>[1]НАПИТКИ!$R$153</f>
        <v>90.56</v>
      </c>
      <c r="AV186" s="109">
        <v>0.06</v>
      </c>
      <c r="AW186" s="109">
        <v>0</v>
      </c>
      <c r="AX186" s="109">
        <v>148</v>
      </c>
      <c r="AY186" s="109">
        <v>0</v>
      </c>
      <c r="AZ186" s="109">
        <v>202.2</v>
      </c>
      <c r="BA186" s="109">
        <v>61.3</v>
      </c>
      <c r="BB186" s="109">
        <v>11.3</v>
      </c>
      <c r="BC186" s="109">
        <v>0.48</v>
      </c>
      <c r="BD186" s="109">
        <v>112</v>
      </c>
      <c r="BE186" s="109">
        <v>0</v>
      </c>
      <c r="BF186" s="109">
        <v>0</v>
      </c>
      <c r="BG186" s="109">
        <v>0</v>
      </c>
      <c r="BH186" s="109">
        <v>1</v>
      </c>
    </row>
    <row r="187" spans="1:60" s="8" customFormat="1" ht="15.75" customHeight="1" x14ac:dyDescent="0.25">
      <c r="A187" s="79"/>
      <c r="B187" s="38"/>
      <c r="C187" s="78"/>
      <c r="D187" s="89"/>
      <c r="E187" s="89"/>
      <c r="F187" s="89"/>
      <c r="G187" s="89"/>
      <c r="H187" s="89"/>
      <c r="I187" s="89"/>
      <c r="J187" s="89"/>
      <c r="K187" s="89"/>
      <c r="L187" s="89"/>
      <c r="M187" s="89"/>
      <c r="N187" s="89"/>
      <c r="O187" s="89"/>
      <c r="P187" s="89"/>
      <c r="Q187" s="89"/>
      <c r="R187" s="89"/>
      <c r="S187" s="89"/>
      <c r="T187" s="89"/>
      <c r="U187" s="37"/>
      <c r="V187" s="38"/>
      <c r="W187" s="39"/>
      <c r="X187" s="33"/>
      <c r="Y187" s="33"/>
      <c r="Z187" s="33"/>
      <c r="AA187" s="33"/>
      <c r="AB187" s="89"/>
      <c r="AC187" s="89"/>
      <c r="AD187" s="89"/>
      <c r="AE187" s="89"/>
      <c r="AF187" s="89"/>
      <c r="AG187" s="89"/>
      <c r="AH187" s="89"/>
      <c r="AI187" s="89"/>
      <c r="AJ187" s="89"/>
      <c r="AK187" s="89"/>
      <c r="AL187" s="89"/>
      <c r="AM187" s="89"/>
      <c r="AN187" s="33"/>
      <c r="AO187" s="70" t="s">
        <v>19</v>
      </c>
      <c r="AP187" s="65" t="str">
        <f>'[1]ФРУКТЫ, ОВОЩИ'!$P$11</f>
        <v>Фрукты свежие (яблоки)</v>
      </c>
      <c r="AQ187" s="71">
        <f>'[1]ФРУКТЫ, ОВОЩИ'!$E$14</f>
        <v>100</v>
      </c>
      <c r="AR187" s="109">
        <f>'[1]ФРУКТЫ, ОВОЩИ'!$A$27</f>
        <v>0.4</v>
      </c>
      <c r="AS187" s="109">
        <f>'[1]ФРУКТЫ, ОВОЩИ'!$C$27</f>
        <v>0.4</v>
      </c>
      <c r="AT187" s="109">
        <f>'[1]ФРУКТЫ, ОВОЩИ'!$E$27</f>
        <v>10.4</v>
      </c>
      <c r="AU187" s="109">
        <f>'[1]ФРУКТЫ, ОВОЩИ'!$G$27</f>
        <v>45</v>
      </c>
      <c r="AV187" s="109">
        <v>7.0000000000000007E-2</v>
      </c>
      <c r="AW187" s="109">
        <v>0</v>
      </c>
      <c r="AX187" s="109">
        <v>0.14000000000000001</v>
      </c>
      <c r="AY187" s="109">
        <v>0</v>
      </c>
      <c r="AZ187" s="109">
        <v>36</v>
      </c>
      <c r="BA187" s="109">
        <v>61.2</v>
      </c>
      <c r="BB187" s="109">
        <v>10.8</v>
      </c>
      <c r="BC187" s="109">
        <v>0.3</v>
      </c>
      <c r="BD187" s="109">
        <v>45</v>
      </c>
      <c r="BE187" s="109">
        <v>0</v>
      </c>
      <c r="BF187" s="109">
        <v>0</v>
      </c>
      <c r="BG187" s="109">
        <v>0</v>
      </c>
      <c r="BH187" s="109">
        <v>10</v>
      </c>
    </row>
    <row r="188" spans="1:60" s="8" customFormat="1" ht="15.75" customHeight="1" x14ac:dyDescent="0.25">
      <c r="A188" s="79"/>
      <c r="B188" s="38"/>
      <c r="C188" s="78"/>
      <c r="D188" s="89"/>
      <c r="E188" s="89"/>
      <c r="F188" s="89"/>
      <c r="G188" s="89"/>
      <c r="H188" s="89"/>
      <c r="I188" s="89"/>
      <c r="J188" s="89"/>
      <c r="K188" s="89"/>
      <c r="L188" s="89"/>
      <c r="M188" s="89"/>
      <c r="N188" s="89"/>
      <c r="O188" s="89"/>
      <c r="P188" s="89"/>
      <c r="Q188" s="89"/>
      <c r="R188" s="89"/>
      <c r="S188" s="89"/>
      <c r="T188" s="89"/>
      <c r="U188" s="37"/>
      <c r="V188" s="38"/>
      <c r="W188" s="39"/>
      <c r="X188" s="33"/>
      <c r="Y188" s="33"/>
      <c r="Z188" s="33"/>
      <c r="AA188" s="33"/>
      <c r="AB188" s="89"/>
      <c r="AC188" s="89"/>
      <c r="AD188" s="89"/>
      <c r="AE188" s="89"/>
      <c r="AF188" s="89"/>
      <c r="AG188" s="89"/>
      <c r="AH188" s="89"/>
      <c r="AI188" s="89"/>
      <c r="AJ188" s="89"/>
      <c r="AK188" s="89"/>
      <c r="AL188" s="89"/>
      <c r="AM188" s="89"/>
      <c r="AN188" s="33"/>
      <c r="AO188" s="70" t="s">
        <v>9</v>
      </c>
      <c r="AP188" s="65" t="str">
        <f>'[1]ГАСТРОНОМИЯ, ВЫПЕЧКА'!$AA$52</f>
        <v>Хлеб пшеничный</v>
      </c>
      <c r="AQ188" s="71">
        <f>'[1]ГАСТРОНОМИЯ, ВЫПЕЧКА'!$AL$54</f>
        <v>50</v>
      </c>
      <c r="AR188" s="109">
        <f>'[1]ГАСТРОНОМИЯ, ВЫПЕЧКА'!$AH$72</f>
        <v>0.42857142857142855</v>
      </c>
      <c r="AS188" s="109">
        <f>'[1]ГАСТРОНОМИЯ, ВЫПЕЧКА'!$AJ$72</f>
        <v>5.7142857142857141E-2</v>
      </c>
      <c r="AT188" s="109">
        <f>'[1]ГАСТРОНОМИЯ, ВЫПЕЧКА'!$AL$72</f>
        <v>24.285714285714285</v>
      </c>
      <c r="AU188" s="109">
        <f>'[1]ГАСТРОНОМИЯ, ВЫПЕЧКА'!$AN$72</f>
        <v>104.28571428571429</v>
      </c>
      <c r="AV188" s="109">
        <v>2.8571428571428571E-2</v>
      </c>
      <c r="AW188" s="109">
        <v>0.42857142857142855</v>
      </c>
      <c r="AX188" s="109">
        <v>0</v>
      </c>
      <c r="AY188" s="109">
        <v>0</v>
      </c>
      <c r="AZ188" s="109">
        <v>6.5714285714285703</v>
      </c>
      <c r="BA188" s="109">
        <v>24.857142857142854</v>
      </c>
      <c r="BB188" s="109">
        <v>9.4285714285714288</v>
      </c>
      <c r="BC188" s="109">
        <v>0.31428571428571428</v>
      </c>
      <c r="BD188" s="109">
        <v>11.428571428571429</v>
      </c>
      <c r="BE188" s="109">
        <v>0</v>
      </c>
      <c r="BF188" s="109">
        <v>0</v>
      </c>
      <c r="BG188" s="109">
        <v>0</v>
      </c>
      <c r="BH188" s="109">
        <f>'[1]ГАСТРОНОМИЯ, ВЫПЕЧКА'!$AP$72</f>
        <v>0</v>
      </c>
    </row>
    <row r="189" spans="1:60" s="8" customFormat="1" ht="15.75" customHeight="1" x14ac:dyDescent="0.25">
      <c r="A189" s="79"/>
      <c r="B189" s="38"/>
      <c r="C189" s="78"/>
      <c r="D189" s="89"/>
      <c r="E189" s="89"/>
      <c r="F189" s="89"/>
      <c r="G189" s="89"/>
      <c r="H189" s="89"/>
      <c r="I189" s="89"/>
      <c r="J189" s="89"/>
      <c r="K189" s="89"/>
      <c r="L189" s="89"/>
      <c r="M189" s="89"/>
      <c r="N189" s="89"/>
      <c r="O189" s="89"/>
      <c r="P189" s="89"/>
      <c r="Q189" s="89"/>
      <c r="R189" s="89"/>
      <c r="S189" s="89"/>
      <c r="T189" s="89"/>
      <c r="U189" s="37"/>
      <c r="V189" s="38"/>
      <c r="W189" s="39"/>
      <c r="X189" s="33"/>
      <c r="Y189" s="33"/>
      <c r="Z189" s="33"/>
      <c r="AA189" s="33"/>
      <c r="AB189" s="89"/>
      <c r="AC189" s="89"/>
      <c r="AD189" s="89"/>
      <c r="AE189" s="89"/>
      <c r="AF189" s="89"/>
      <c r="AG189" s="89"/>
      <c r="AH189" s="89"/>
      <c r="AI189" s="89"/>
      <c r="AJ189" s="89"/>
      <c r="AK189" s="89"/>
      <c r="AL189" s="89"/>
      <c r="AM189" s="89"/>
      <c r="AN189" s="33"/>
      <c r="AO189" s="70" t="s">
        <v>121</v>
      </c>
      <c r="AP189" s="65" t="str">
        <f>'[1]ГАСТРОНОМИЯ, ВЫПЕЧКА'!$AA$11</f>
        <v>Хлеб ржано-пшеничный</v>
      </c>
      <c r="AQ189" s="71">
        <f>'[1]ГАСТРОНОМИЯ, ВЫПЕЧКА'!$P$13</f>
        <v>35</v>
      </c>
      <c r="AR189" s="109">
        <f>'[1]ГАСТРОНОМИЯ, ВЫПЕЧКА'!$L$31</f>
        <v>1.75</v>
      </c>
      <c r="AS189" s="109">
        <f>'[1]ГАСТРОНОМИЯ, ВЫПЕЧКА'!$N$31</f>
        <v>1.2250000000000001</v>
      </c>
      <c r="AT189" s="109">
        <f>'[1]ГАСТРОНОМИЯ, ВЫПЕЧКА'!$P$31</f>
        <v>11.725</v>
      </c>
      <c r="AU189" s="109">
        <f>'[1]ГАСТРОНОМИЯ, ВЫПЕЧКА'!$R$31</f>
        <v>61.25</v>
      </c>
      <c r="AV189" s="109">
        <v>0.1</v>
      </c>
      <c r="AW189" s="109">
        <v>0</v>
      </c>
      <c r="AX189" s="109">
        <v>0</v>
      </c>
      <c r="AY189" s="109">
        <v>0</v>
      </c>
      <c r="AZ189" s="109">
        <v>10.0625</v>
      </c>
      <c r="BA189" s="109">
        <v>46.375</v>
      </c>
      <c r="BB189" s="109">
        <v>10.9375</v>
      </c>
      <c r="BC189" s="109">
        <v>1.365</v>
      </c>
      <c r="BD189" s="109">
        <v>10.5</v>
      </c>
      <c r="BE189" s="109">
        <v>0</v>
      </c>
      <c r="BF189" s="109">
        <v>0</v>
      </c>
      <c r="BG189" s="109">
        <v>0</v>
      </c>
      <c r="BH189" s="109">
        <f>'[1]ГАСТРОНОМИЯ, ВЫПЕЧКА'!$T$31</f>
        <v>0</v>
      </c>
    </row>
    <row r="190" spans="1:60" s="8" customFormat="1" ht="15.75" customHeight="1" x14ac:dyDescent="0.25">
      <c r="A190" s="79"/>
      <c r="B190" s="38"/>
      <c r="C190" s="78"/>
      <c r="D190" s="90"/>
      <c r="E190" s="90"/>
      <c r="F190" s="90"/>
      <c r="G190" s="90"/>
      <c r="H190" s="90"/>
      <c r="I190" s="90"/>
      <c r="J190" s="90"/>
      <c r="K190" s="90"/>
      <c r="L190" s="90"/>
      <c r="M190" s="90"/>
      <c r="N190" s="90"/>
      <c r="O190" s="90"/>
      <c r="P190" s="90"/>
      <c r="Q190" s="90"/>
      <c r="R190" s="90"/>
      <c r="S190" s="90"/>
      <c r="T190" s="90"/>
      <c r="U190" s="37"/>
      <c r="V190" s="38"/>
      <c r="W190" s="39"/>
      <c r="X190" s="36"/>
      <c r="Y190" s="36"/>
      <c r="Z190" s="36"/>
      <c r="AA190" s="36"/>
      <c r="AB190" s="90"/>
      <c r="AC190" s="90"/>
      <c r="AD190" s="90"/>
      <c r="AE190" s="90"/>
      <c r="AF190" s="90"/>
      <c r="AG190" s="90"/>
      <c r="AH190" s="90"/>
      <c r="AI190" s="90"/>
      <c r="AJ190" s="90"/>
      <c r="AK190" s="90"/>
      <c r="AL190" s="90"/>
      <c r="AM190" s="90"/>
      <c r="AN190" s="36"/>
      <c r="AO190" s="70"/>
      <c r="AP190" s="65"/>
      <c r="AQ190" s="71"/>
      <c r="AR190" s="109"/>
      <c r="AS190" s="109"/>
      <c r="AT190" s="109"/>
      <c r="AU190" s="109"/>
      <c r="AV190" s="109"/>
      <c r="AW190" s="109"/>
      <c r="AX190" s="109"/>
      <c r="AY190" s="109"/>
      <c r="AZ190" s="109"/>
      <c r="BA190" s="109"/>
      <c r="BB190" s="109"/>
      <c r="BC190" s="109"/>
      <c r="BD190" s="109"/>
      <c r="BE190" s="109"/>
      <c r="BF190" s="109"/>
      <c r="BG190" s="109"/>
      <c r="BH190" s="109"/>
    </row>
    <row r="191" spans="1:60" s="8" customFormat="1" ht="15.75" customHeight="1" x14ac:dyDescent="0.25">
      <c r="A191" s="80"/>
      <c r="B191" s="43"/>
      <c r="C191" s="103"/>
      <c r="D191" s="91"/>
      <c r="E191" s="91"/>
      <c r="F191" s="91"/>
      <c r="G191" s="91"/>
      <c r="H191" s="91"/>
      <c r="I191" s="91"/>
      <c r="J191" s="91"/>
      <c r="K191" s="91"/>
      <c r="L191" s="91"/>
      <c r="M191" s="91"/>
      <c r="N191" s="91"/>
      <c r="O191" s="91"/>
      <c r="P191" s="91"/>
      <c r="Q191" s="91"/>
      <c r="R191" s="91"/>
      <c r="S191" s="91"/>
      <c r="T191" s="91"/>
      <c r="U191" s="42"/>
      <c r="V191" s="43"/>
      <c r="W191" s="44"/>
      <c r="X191" s="35"/>
      <c r="Y191" s="35"/>
      <c r="Z191" s="35"/>
      <c r="AA191" s="35"/>
      <c r="AB191" s="91"/>
      <c r="AC191" s="91"/>
      <c r="AD191" s="91"/>
      <c r="AE191" s="91"/>
      <c r="AF191" s="91"/>
      <c r="AG191" s="91"/>
      <c r="AH191" s="91"/>
      <c r="AI191" s="91"/>
      <c r="AJ191" s="91"/>
      <c r="AK191" s="91"/>
      <c r="AL191" s="91"/>
      <c r="AM191" s="91"/>
      <c r="AN191" s="35"/>
      <c r="AO191" s="70"/>
      <c r="AP191" s="137" t="s">
        <v>6</v>
      </c>
      <c r="AQ191" s="100">
        <f>SUM(AQ185:AQ187)</f>
        <v>500</v>
      </c>
      <c r="AR191" s="113">
        <f>SUM(AR185:AR190)</f>
        <v>21.835826330532207</v>
      </c>
      <c r="AS191" s="113">
        <f t="shared" ref="AS191:BH191" si="430">SUM(AS185:AS190)</f>
        <v>8.7888095238095243</v>
      </c>
      <c r="AT191" s="113">
        <f t="shared" si="430"/>
        <v>118.87738095238095</v>
      </c>
      <c r="AU191" s="113">
        <f t="shared" si="430"/>
        <v>534.27218487394953</v>
      </c>
      <c r="AV191" s="113">
        <f t="shared" si="430"/>
        <v>0.37857142857142856</v>
      </c>
      <c r="AW191" s="113">
        <f t="shared" si="430"/>
        <v>0.42857142857142855</v>
      </c>
      <c r="AX191" s="113">
        <f t="shared" si="430"/>
        <v>315.83999999999997</v>
      </c>
      <c r="AY191" s="113">
        <f t="shared" si="430"/>
        <v>0</v>
      </c>
      <c r="AZ191" s="113">
        <f t="shared" si="430"/>
        <v>596.3339285714286</v>
      </c>
      <c r="BA191" s="113">
        <f t="shared" si="430"/>
        <v>507.73214285714283</v>
      </c>
      <c r="BB191" s="113">
        <f t="shared" si="430"/>
        <v>102.06607142857143</v>
      </c>
      <c r="BC191" s="113">
        <f t="shared" si="430"/>
        <v>4.7592857142857143</v>
      </c>
      <c r="BD191" s="113">
        <f t="shared" si="430"/>
        <v>508.92857142857144</v>
      </c>
      <c r="BE191" s="113">
        <f t="shared" si="430"/>
        <v>0</v>
      </c>
      <c r="BF191" s="113">
        <f t="shared" si="430"/>
        <v>0</v>
      </c>
      <c r="BG191" s="113">
        <f t="shared" si="430"/>
        <v>4.2</v>
      </c>
      <c r="BH191" s="113">
        <f t="shared" si="430"/>
        <v>11.4</v>
      </c>
    </row>
    <row r="192" spans="1:60" s="8" customFormat="1" ht="15.75" customHeight="1" x14ac:dyDescent="0.25">
      <c r="A192" s="174"/>
      <c r="B192" s="174"/>
      <c r="C192" s="174"/>
      <c r="D192" s="174"/>
      <c r="E192" s="174"/>
      <c r="F192" s="174"/>
      <c r="G192" s="174"/>
      <c r="H192" s="174"/>
      <c r="I192" s="174"/>
      <c r="J192" s="174"/>
      <c r="K192" s="174"/>
      <c r="L192" s="174"/>
      <c r="M192" s="174"/>
      <c r="N192" s="174"/>
      <c r="O192" s="174"/>
      <c r="P192" s="174"/>
      <c r="Q192" s="174"/>
      <c r="R192" s="174"/>
      <c r="S192" s="174"/>
      <c r="T192" s="174"/>
      <c r="U192" s="174"/>
      <c r="V192" s="174"/>
      <c r="W192" s="174"/>
      <c r="X192" s="174"/>
      <c r="Y192" s="174"/>
      <c r="Z192" s="174"/>
      <c r="AA192" s="174"/>
      <c r="AB192" s="174"/>
      <c r="AC192" s="174"/>
      <c r="AD192" s="174"/>
      <c r="AE192" s="174"/>
      <c r="AF192" s="174"/>
      <c r="AG192" s="174"/>
      <c r="AH192" s="174"/>
      <c r="AI192" s="174"/>
      <c r="AJ192" s="174"/>
      <c r="AK192" s="174"/>
      <c r="AL192" s="174"/>
      <c r="AM192" s="174"/>
      <c r="AN192" s="174"/>
      <c r="AO192" s="164" t="s">
        <v>16</v>
      </c>
      <c r="AP192" s="164"/>
      <c r="AQ192" s="164"/>
      <c r="AR192" s="164"/>
      <c r="AS192" s="164"/>
      <c r="AT192" s="164"/>
      <c r="AU192" s="164"/>
      <c r="AV192" s="164"/>
      <c r="AW192" s="164"/>
      <c r="AX192" s="164"/>
      <c r="AY192" s="164"/>
      <c r="AZ192" s="164"/>
      <c r="BA192" s="164"/>
      <c r="BB192" s="164"/>
      <c r="BC192" s="164"/>
      <c r="BD192" s="164"/>
      <c r="BE192" s="164"/>
      <c r="BF192" s="164"/>
      <c r="BG192" s="164"/>
      <c r="BH192" s="164"/>
    </row>
    <row r="193" spans="1:60" s="8" customFormat="1" ht="15.75" customHeight="1" x14ac:dyDescent="0.25">
      <c r="A193" s="79"/>
      <c r="B193" s="45"/>
      <c r="C193" s="78"/>
      <c r="D193" s="89"/>
      <c r="E193" s="89"/>
      <c r="F193" s="89"/>
      <c r="G193" s="89"/>
      <c r="H193" s="89"/>
      <c r="I193" s="89"/>
      <c r="J193" s="89"/>
      <c r="K193" s="89"/>
      <c r="L193" s="89"/>
      <c r="M193" s="89"/>
      <c r="N193" s="89"/>
      <c r="O193" s="89"/>
      <c r="P193" s="89"/>
      <c r="Q193" s="89"/>
      <c r="R193" s="89"/>
      <c r="S193" s="89"/>
      <c r="T193" s="89"/>
      <c r="U193" s="37"/>
      <c r="V193" s="45"/>
      <c r="W193" s="39"/>
      <c r="X193" s="33"/>
      <c r="Y193" s="33"/>
      <c r="Z193" s="33"/>
      <c r="AA193" s="33"/>
      <c r="AB193" s="89"/>
      <c r="AC193" s="89"/>
      <c r="AD193" s="89"/>
      <c r="AE193" s="89"/>
      <c r="AF193" s="89"/>
      <c r="AG193" s="89"/>
      <c r="AH193" s="89"/>
      <c r="AI193" s="89"/>
      <c r="AJ193" s="89"/>
      <c r="AK193" s="89"/>
      <c r="AL193" s="89"/>
      <c r="AM193" s="89"/>
      <c r="AN193" s="33"/>
      <c r="AO193" s="70" t="s">
        <v>192</v>
      </c>
      <c r="AP193" s="65" t="str">
        <f>'[1]ФРУКТЫ, ОВОЩИ'!$P$135</f>
        <v>Салат из белокочанной капусты с морковью</v>
      </c>
      <c r="AQ193" s="71">
        <f>'[1]ФРУКТЫ, ОВОЩИ'!$P$138</f>
        <v>100</v>
      </c>
      <c r="AR193" s="109">
        <f>'[1]ФРУКТЫ, ОВОЩИ'!$L$156</f>
        <v>1.5</v>
      </c>
      <c r="AS193" s="109">
        <f>'[1]ФРУКТЫ, ОВОЩИ'!$N$156</f>
        <v>7.3333333333333339</v>
      </c>
      <c r="AT193" s="109">
        <f>'[1]ФРУКТЫ, ОВОЩИ'!$P$156</f>
        <v>9.5</v>
      </c>
      <c r="AU193" s="109">
        <f>'[1]ФРУКТЫ, ОВОЩИ'!$R$156</f>
        <v>112</v>
      </c>
      <c r="AV193" s="109">
        <v>1.6666666666666666E-2</v>
      </c>
      <c r="AW193" s="109">
        <v>0</v>
      </c>
      <c r="AX193" s="109">
        <v>309.33333333333331</v>
      </c>
      <c r="AY193" s="109">
        <v>2.5</v>
      </c>
      <c r="AZ193" s="109">
        <v>43.5</v>
      </c>
      <c r="BA193" s="109">
        <v>28.166666666666664</v>
      </c>
      <c r="BB193" s="109">
        <v>13.333333333333334</v>
      </c>
      <c r="BC193" s="109">
        <v>0.55000000000000004</v>
      </c>
      <c r="BD193" s="109">
        <v>58.333333333333336</v>
      </c>
      <c r="BE193" s="109">
        <v>0</v>
      </c>
      <c r="BF193" s="109">
        <v>0</v>
      </c>
      <c r="BG193" s="109">
        <v>0</v>
      </c>
      <c r="BH193" s="109">
        <f>'[1]ФРУКТЫ, ОВОЩИ'!$T$156</f>
        <v>15.333333333333332</v>
      </c>
    </row>
    <row r="194" spans="1:60" s="8" customFormat="1" ht="15.75" customHeight="1" x14ac:dyDescent="0.25">
      <c r="A194" s="79"/>
      <c r="B194" s="41"/>
      <c r="C194" s="78"/>
      <c r="D194" s="90"/>
      <c r="E194" s="90"/>
      <c r="F194" s="90"/>
      <c r="G194" s="90"/>
      <c r="H194" s="90"/>
      <c r="I194" s="90"/>
      <c r="J194" s="90"/>
      <c r="K194" s="90"/>
      <c r="L194" s="90"/>
      <c r="M194" s="90"/>
      <c r="N194" s="90"/>
      <c r="O194" s="90"/>
      <c r="P194" s="90"/>
      <c r="Q194" s="90"/>
      <c r="R194" s="90"/>
      <c r="S194" s="90"/>
      <c r="T194" s="90"/>
      <c r="U194" s="37"/>
      <c r="V194" s="41"/>
      <c r="W194" s="39"/>
      <c r="X194" s="36"/>
      <c r="Y194" s="36"/>
      <c r="Z194" s="36"/>
      <c r="AA194" s="36"/>
      <c r="AB194" s="90"/>
      <c r="AC194" s="90"/>
      <c r="AD194" s="90"/>
      <c r="AE194" s="90"/>
      <c r="AF194" s="90"/>
      <c r="AG194" s="90"/>
      <c r="AH194" s="90"/>
      <c r="AI194" s="90"/>
      <c r="AJ194" s="90"/>
      <c r="AK194" s="90"/>
      <c r="AL194" s="90"/>
      <c r="AM194" s="90"/>
      <c r="AN194" s="36"/>
      <c r="AO194" s="136" t="s">
        <v>34</v>
      </c>
      <c r="AP194" s="65" t="str">
        <f>[1]СУПЫ!$P$435</f>
        <v>Суп картофельный с клецками</v>
      </c>
      <c r="AQ194" s="71">
        <v>250</v>
      </c>
      <c r="AR194" s="109">
        <f>[1]СУПЫ!$L$456</f>
        <v>2.25</v>
      </c>
      <c r="AS194" s="109">
        <f>[1]СУПЫ!$N$456</f>
        <v>2.86</v>
      </c>
      <c r="AT194" s="109">
        <f>[1]СУПЫ!$P$456</f>
        <v>8.67</v>
      </c>
      <c r="AU194" s="109">
        <f>[1]СУПЫ!$R$456</f>
        <v>69.55</v>
      </c>
      <c r="AV194" s="112">
        <v>3.7499999999999999E-2</v>
      </c>
      <c r="AW194" s="112">
        <v>0</v>
      </c>
      <c r="AX194" s="112">
        <v>12.5</v>
      </c>
      <c r="AY194" s="112">
        <v>1.25</v>
      </c>
      <c r="AZ194" s="112">
        <v>28.55</v>
      </c>
      <c r="BA194" s="112">
        <v>38.5</v>
      </c>
      <c r="BB194" s="112">
        <v>10.675000000000001</v>
      </c>
      <c r="BC194" s="112">
        <v>0.65</v>
      </c>
      <c r="BD194" s="112">
        <v>31.625</v>
      </c>
      <c r="BE194" s="112">
        <v>0</v>
      </c>
      <c r="BF194" s="112">
        <v>0</v>
      </c>
      <c r="BG194" s="112">
        <v>0</v>
      </c>
      <c r="BH194" s="109">
        <f>[1]СУПЫ!$T$456</f>
        <v>2.58</v>
      </c>
    </row>
    <row r="195" spans="1:60" s="8" customFormat="1" ht="15.75" customHeight="1" x14ac:dyDescent="0.25">
      <c r="A195" s="79"/>
      <c r="B195" s="40"/>
      <c r="C195" s="78"/>
      <c r="D195" s="88"/>
      <c r="E195" s="88"/>
      <c r="F195" s="88"/>
      <c r="G195" s="88"/>
      <c r="H195" s="88"/>
      <c r="I195" s="88"/>
      <c r="J195" s="88"/>
      <c r="K195" s="88"/>
      <c r="L195" s="88"/>
      <c r="M195" s="88"/>
      <c r="N195" s="88"/>
      <c r="O195" s="88"/>
      <c r="P195" s="88"/>
      <c r="Q195" s="88"/>
      <c r="R195" s="88"/>
      <c r="S195" s="88"/>
      <c r="T195" s="88"/>
      <c r="U195" s="37"/>
      <c r="V195" s="40"/>
      <c r="W195" s="39"/>
      <c r="X195" s="34"/>
      <c r="Y195" s="34"/>
      <c r="Z195" s="34"/>
      <c r="AA195" s="34"/>
      <c r="AB195" s="88"/>
      <c r="AC195" s="88"/>
      <c r="AD195" s="88"/>
      <c r="AE195" s="88"/>
      <c r="AF195" s="88"/>
      <c r="AG195" s="88"/>
      <c r="AH195" s="88"/>
      <c r="AI195" s="88"/>
      <c r="AJ195" s="88"/>
      <c r="AK195" s="88"/>
      <c r="AL195" s="88"/>
      <c r="AM195" s="88"/>
      <c r="AN195" s="34"/>
      <c r="AO195" s="73" t="s">
        <v>183</v>
      </c>
      <c r="AP195" s="65" t="s">
        <v>53</v>
      </c>
      <c r="AQ195" s="99">
        <f>'[1]МЯСО, РЫБА'!$P$140</f>
        <v>100</v>
      </c>
      <c r="AR195" s="109">
        <f>'[1]МЯСО, РЫБА'!$L$156</f>
        <v>11.555555555555555</v>
      </c>
      <c r="AS195" s="109">
        <f>'[1]МЯСО, РЫБА'!$N$156</f>
        <v>10.555555555555555</v>
      </c>
      <c r="AT195" s="109">
        <f>'[1]МЯСО, РЫБА'!$P$156</f>
        <v>19.666666666666668</v>
      </c>
      <c r="AU195" s="109">
        <f>'[1]МЯСО, РЫБА'!$R$156</f>
        <v>227.77777777777777</v>
      </c>
      <c r="AV195" s="109">
        <v>2.2222222222222223E-2</v>
      </c>
      <c r="AW195" s="109">
        <v>0</v>
      </c>
      <c r="AX195" s="109">
        <v>49</v>
      </c>
      <c r="AY195" s="109">
        <v>0</v>
      </c>
      <c r="AZ195" s="109">
        <v>25.333333333333332</v>
      </c>
      <c r="BA195" s="109">
        <v>61.37777777777778</v>
      </c>
      <c r="BB195" s="109">
        <v>10</v>
      </c>
      <c r="BC195" s="109">
        <v>1.4</v>
      </c>
      <c r="BD195" s="109">
        <v>93.333333333333329</v>
      </c>
      <c r="BE195" s="109">
        <v>0</v>
      </c>
      <c r="BF195" s="109">
        <v>0</v>
      </c>
      <c r="BG195" s="109">
        <v>0</v>
      </c>
      <c r="BH195" s="109">
        <f>'[1]МЯСО, РЫБА'!$T$156</f>
        <v>0.14444444444444443</v>
      </c>
    </row>
    <row r="196" spans="1:60" s="8" customFormat="1" ht="15.75" customHeight="1" x14ac:dyDescent="0.25">
      <c r="A196" s="79"/>
      <c r="B196" s="41"/>
      <c r="C196" s="78"/>
      <c r="D196" s="89"/>
      <c r="E196" s="89"/>
      <c r="F196" s="89"/>
      <c r="G196" s="89"/>
      <c r="H196" s="89"/>
      <c r="I196" s="89"/>
      <c r="J196" s="89"/>
      <c r="K196" s="89"/>
      <c r="L196" s="89"/>
      <c r="M196" s="89"/>
      <c r="N196" s="89"/>
      <c r="O196" s="89"/>
      <c r="P196" s="89"/>
      <c r="Q196" s="89"/>
      <c r="R196" s="89"/>
      <c r="S196" s="89"/>
      <c r="T196" s="89"/>
      <c r="U196" s="37"/>
      <c r="V196" s="41"/>
      <c r="W196" s="39"/>
      <c r="X196" s="33"/>
      <c r="Y196" s="33"/>
      <c r="Z196" s="33"/>
      <c r="AA196" s="33"/>
      <c r="AB196" s="89"/>
      <c r="AC196" s="89"/>
      <c r="AD196" s="89"/>
      <c r="AE196" s="89"/>
      <c r="AF196" s="89"/>
      <c r="AG196" s="89"/>
      <c r="AH196" s="89"/>
      <c r="AI196" s="89"/>
      <c r="AJ196" s="89"/>
      <c r="AK196" s="89"/>
      <c r="AL196" s="89"/>
      <c r="AM196" s="89"/>
      <c r="AN196" s="33"/>
      <c r="AO196" s="70" t="s">
        <v>41</v>
      </c>
      <c r="AP196" s="65" t="str">
        <f>[1]ГАРНИРЫ!$AA$54</f>
        <v>Макаронные изделия отварные</v>
      </c>
      <c r="AQ196" s="71">
        <f>[1]ГАРНИРЫ!$P$57</f>
        <v>180</v>
      </c>
      <c r="AR196" s="109">
        <f>[1]ГАРНИРЫ!$L$74</f>
        <v>4.2</v>
      </c>
      <c r="AS196" s="109">
        <f>[1]ГАРНИРЫ!$N$74</f>
        <v>3.96</v>
      </c>
      <c r="AT196" s="109">
        <f>[1]ГАРНИРЫ!$P$74</f>
        <v>27.96</v>
      </c>
      <c r="AU196" s="109">
        <f>[1]ГАРНИРЫ!$R$74</f>
        <v>141.47999999999999</v>
      </c>
      <c r="AV196" s="109">
        <v>8.4000000000000005E-2</v>
      </c>
      <c r="AW196" s="109">
        <v>0</v>
      </c>
      <c r="AX196" s="109">
        <v>0</v>
      </c>
      <c r="AY196" s="109">
        <v>0</v>
      </c>
      <c r="AZ196" s="109">
        <v>43.440000000000005</v>
      </c>
      <c r="BA196" s="109">
        <v>56.988000000000007</v>
      </c>
      <c r="BB196" s="109">
        <v>9.7200000000000006</v>
      </c>
      <c r="BC196" s="109">
        <v>1.2</v>
      </c>
      <c r="BD196" s="109">
        <v>55.56</v>
      </c>
      <c r="BE196" s="109">
        <v>0</v>
      </c>
      <c r="BF196" s="109">
        <v>0</v>
      </c>
      <c r="BG196" s="109">
        <v>0</v>
      </c>
      <c r="BH196" s="109">
        <f>[1]ГАРНИРЫ!$T$74</f>
        <v>0</v>
      </c>
    </row>
    <row r="197" spans="1:60" s="8" customFormat="1" ht="15.75" customHeight="1" x14ac:dyDescent="0.25">
      <c r="A197" s="79"/>
      <c r="B197" s="38"/>
      <c r="C197" s="78"/>
      <c r="D197" s="89"/>
      <c r="E197" s="89"/>
      <c r="F197" s="89"/>
      <c r="G197" s="89"/>
      <c r="H197" s="89"/>
      <c r="I197" s="89"/>
      <c r="J197" s="89"/>
      <c r="K197" s="89"/>
      <c r="L197" s="89"/>
      <c r="M197" s="89"/>
      <c r="N197" s="89"/>
      <c r="O197" s="89"/>
      <c r="P197" s="89"/>
      <c r="Q197" s="89"/>
      <c r="R197" s="89"/>
      <c r="S197" s="89"/>
      <c r="T197" s="89"/>
      <c r="U197" s="37"/>
      <c r="V197" s="38"/>
      <c r="W197" s="39"/>
      <c r="X197" s="33"/>
      <c r="Y197" s="33"/>
      <c r="Z197" s="33"/>
      <c r="AA197" s="33"/>
      <c r="AB197" s="89"/>
      <c r="AC197" s="89"/>
      <c r="AD197" s="89"/>
      <c r="AE197" s="89"/>
      <c r="AF197" s="89"/>
      <c r="AG197" s="89"/>
      <c r="AH197" s="89"/>
      <c r="AI197" s="89"/>
      <c r="AJ197" s="89"/>
      <c r="AK197" s="89"/>
      <c r="AL197" s="89"/>
      <c r="AM197" s="89"/>
      <c r="AN197" s="33"/>
      <c r="AO197" s="70" t="s">
        <v>11</v>
      </c>
      <c r="AP197" s="65" t="str">
        <f>[1]НАПИТКИ!$P$220</f>
        <v>Сок фруктовый</v>
      </c>
      <c r="AQ197" s="71">
        <f>[1]НАПИТКИ!$P$223</f>
        <v>200</v>
      </c>
      <c r="AR197" s="109">
        <f>[1]НАПИТКИ!$L$241</f>
        <v>2</v>
      </c>
      <c r="AS197" s="109">
        <f>[1]НАПИТКИ!$N$241</f>
        <v>0.16666666666666666</v>
      </c>
      <c r="AT197" s="109">
        <f>[1]НАПИТКИ!$P$241</f>
        <v>3.7777777777777777</v>
      </c>
      <c r="AU197" s="109">
        <f>[1]НАПИТКИ!$R$241</f>
        <v>24.888888888888889</v>
      </c>
      <c r="AV197" s="109">
        <v>0.02</v>
      </c>
      <c r="AW197" s="109">
        <v>0</v>
      </c>
      <c r="AX197" s="109">
        <v>0</v>
      </c>
      <c r="AY197" s="109">
        <v>0</v>
      </c>
      <c r="AZ197" s="109">
        <v>14</v>
      </c>
      <c r="BA197" s="109">
        <v>14</v>
      </c>
      <c r="BB197" s="109">
        <v>8</v>
      </c>
      <c r="BC197" s="109">
        <v>0.22</v>
      </c>
      <c r="BD197" s="109">
        <v>25</v>
      </c>
      <c r="BE197" s="109">
        <v>0</v>
      </c>
      <c r="BF197" s="109">
        <v>0</v>
      </c>
      <c r="BG197" s="109">
        <v>0</v>
      </c>
      <c r="BH197" s="109">
        <f>[1]НАПИТКИ!$T$241</f>
        <v>8</v>
      </c>
    </row>
    <row r="198" spans="1:60" s="8" customFormat="1" ht="15.75" customHeight="1" x14ac:dyDescent="0.25">
      <c r="A198" s="79"/>
      <c r="B198" s="38"/>
      <c r="C198" s="78"/>
      <c r="D198" s="89"/>
      <c r="E198" s="89"/>
      <c r="F198" s="89"/>
      <c r="G198" s="89"/>
      <c r="H198" s="89"/>
      <c r="I198" s="89"/>
      <c r="J198" s="89"/>
      <c r="K198" s="89"/>
      <c r="L198" s="89"/>
      <c r="M198" s="89"/>
      <c r="N198" s="89"/>
      <c r="O198" s="89"/>
      <c r="P198" s="89"/>
      <c r="Q198" s="89"/>
      <c r="R198" s="89"/>
      <c r="S198" s="89"/>
      <c r="T198" s="89"/>
      <c r="U198" s="37"/>
      <c r="V198" s="38"/>
      <c r="W198" s="39"/>
      <c r="X198" s="33"/>
      <c r="Y198" s="33"/>
      <c r="Z198" s="33"/>
      <c r="AA198" s="33"/>
      <c r="AB198" s="89"/>
      <c r="AC198" s="89"/>
      <c r="AD198" s="89"/>
      <c r="AE198" s="89"/>
      <c r="AF198" s="89"/>
      <c r="AG198" s="89"/>
      <c r="AH198" s="89"/>
      <c r="AI198" s="89"/>
      <c r="AJ198" s="89"/>
      <c r="AK198" s="89"/>
      <c r="AL198" s="89"/>
      <c r="AM198" s="89"/>
      <c r="AN198" s="33"/>
      <c r="AO198" s="70" t="s">
        <v>122</v>
      </c>
      <c r="AP198" s="65" t="str">
        <f>'[1]ГАСТРОНОМИЯ, ВЫПЕЧКА'!$AL$52</f>
        <v>Хлеб пшеничный</v>
      </c>
      <c r="AQ198" s="71">
        <f>'[1]ГАСТРОНОМИЯ, ВЫПЕЧКА'!$AW$54</f>
        <v>55</v>
      </c>
      <c r="AR198" s="109">
        <f>'[1]ГАСТРОНОМИЯ, ВЫПЕЧКА'!$AS$72</f>
        <v>0.47142857142857142</v>
      </c>
      <c r="AS198" s="109">
        <f>'[1]ГАСТРОНОМИЯ, ВЫПЕЧКА'!$AU$72</f>
        <v>6.2857142857142861E-2</v>
      </c>
      <c r="AT198" s="109">
        <f>'[1]ГАСТРОНОМИЯ, ВЫПЕЧКА'!$AW$72</f>
        <v>26.714285714285715</v>
      </c>
      <c r="AU198" s="109">
        <f>'[1]ГАСТРОНОМИЯ, ВЫПЕЧКА'!$AY$72</f>
        <v>114.71428571428571</v>
      </c>
      <c r="AV198" s="109">
        <v>2.4444444444444446E-2</v>
      </c>
      <c r="AW198" s="109">
        <v>0.24444444444444444</v>
      </c>
      <c r="AX198" s="109">
        <v>0</v>
      </c>
      <c r="AY198" s="109">
        <v>0</v>
      </c>
      <c r="AZ198" s="109">
        <v>5.6222222222222218</v>
      </c>
      <c r="BA198" s="109">
        <v>21.266666666666666</v>
      </c>
      <c r="BB198" s="109">
        <v>8.0666666666666664</v>
      </c>
      <c r="BC198" s="109">
        <v>0.2688888888888889</v>
      </c>
      <c r="BD198" s="109">
        <v>11</v>
      </c>
      <c r="BE198" s="109">
        <v>0</v>
      </c>
      <c r="BF198" s="109">
        <v>0</v>
      </c>
      <c r="BG198" s="109">
        <v>0</v>
      </c>
      <c r="BH198" s="109">
        <f>'[1]ГАСТРОНОМИЯ, ВЫПЕЧКА'!$BA$72</f>
        <v>0</v>
      </c>
    </row>
    <row r="199" spans="1:60" s="8" customFormat="1" ht="15.75" customHeight="1" x14ac:dyDescent="0.25">
      <c r="A199" s="79"/>
      <c r="B199" s="38"/>
      <c r="C199" s="78"/>
      <c r="D199" s="89"/>
      <c r="E199" s="89"/>
      <c r="F199" s="89"/>
      <c r="G199" s="89"/>
      <c r="H199" s="89"/>
      <c r="I199" s="89"/>
      <c r="J199" s="89"/>
      <c r="K199" s="89"/>
      <c r="L199" s="89"/>
      <c r="M199" s="89"/>
      <c r="N199" s="89"/>
      <c r="O199" s="89"/>
      <c r="P199" s="89"/>
      <c r="Q199" s="89"/>
      <c r="R199" s="89"/>
      <c r="S199" s="89"/>
      <c r="T199" s="89"/>
      <c r="U199" s="37"/>
      <c r="V199" s="38"/>
      <c r="W199" s="39"/>
      <c r="X199" s="36"/>
      <c r="Y199" s="36"/>
      <c r="Z199" s="36"/>
      <c r="AA199" s="36"/>
      <c r="AB199" s="89"/>
      <c r="AC199" s="89"/>
      <c r="AD199" s="89"/>
      <c r="AE199" s="89"/>
      <c r="AF199" s="89"/>
      <c r="AG199" s="89"/>
      <c r="AH199" s="89"/>
      <c r="AI199" s="89"/>
      <c r="AJ199" s="89"/>
      <c r="AK199" s="89"/>
      <c r="AL199" s="89"/>
      <c r="AM199" s="89"/>
      <c r="AN199" s="36"/>
      <c r="AO199" s="70" t="s">
        <v>7</v>
      </c>
      <c r="AP199" s="65" t="str">
        <f>'[1]ГАСТРОНОМИЯ, ВЫПЕЧКА'!$AL$11</f>
        <v>Хлеб ржано-пшеничный</v>
      </c>
      <c r="AQ199" s="71">
        <f>'[1]ГАСТРОНОМИЯ, ВЫПЕЧКА'!$AL$13</f>
        <v>40</v>
      </c>
      <c r="AR199" s="109">
        <f>'[1]ГАСТРОНОМИЯ, ВЫПЕЧКА'!$AH$31</f>
        <v>2</v>
      </c>
      <c r="AS199" s="109">
        <f>'[1]ГАСТРОНОМИЯ, ВЫПЕЧКА'!$AJ$31</f>
        <v>1.4</v>
      </c>
      <c r="AT199" s="109">
        <f>'[1]ГАСТРОНОМИЯ, ВЫПЕЧКА'!$AL$31</f>
        <v>13.4</v>
      </c>
      <c r="AU199" s="109">
        <f>'[1]ГАСТРОНОМИЯ, ВЫПЕЧКА'!$AN$31</f>
        <v>70</v>
      </c>
      <c r="AV199" s="109">
        <v>0.1</v>
      </c>
      <c r="AW199" s="109">
        <v>0</v>
      </c>
      <c r="AX199" s="109">
        <v>0</v>
      </c>
      <c r="AY199" s="109">
        <v>0</v>
      </c>
      <c r="AZ199" s="109">
        <v>7.666666666666667</v>
      </c>
      <c r="BA199" s="109">
        <v>35.333333333333336</v>
      </c>
      <c r="BB199" s="109">
        <v>8.3333333333333339</v>
      </c>
      <c r="BC199" s="109">
        <v>1.04</v>
      </c>
      <c r="BD199" s="109">
        <v>9.3333333333333339</v>
      </c>
      <c r="BE199" s="109">
        <v>0</v>
      </c>
      <c r="BF199" s="109">
        <v>0</v>
      </c>
      <c r="BG199" s="109">
        <v>0</v>
      </c>
      <c r="BH199" s="109">
        <f>'[1]ГАСТРОНОМИЯ, ВЫПЕЧКА'!$AP$31</f>
        <v>0</v>
      </c>
    </row>
    <row r="200" spans="1:60" s="8" customFormat="1" ht="15.75" customHeight="1" x14ac:dyDescent="0.25">
      <c r="A200" s="79"/>
      <c r="B200" s="38"/>
      <c r="C200" s="78"/>
      <c r="D200" s="90"/>
      <c r="E200" s="90"/>
      <c r="F200" s="90"/>
      <c r="G200" s="90"/>
      <c r="H200" s="90"/>
      <c r="I200" s="90"/>
      <c r="J200" s="90"/>
      <c r="K200" s="90"/>
      <c r="L200" s="90"/>
      <c r="M200" s="90"/>
      <c r="N200" s="90"/>
      <c r="O200" s="90"/>
      <c r="P200" s="90"/>
      <c r="Q200" s="90"/>
      <c r="R200" s="90"/>
      <c r="S200" s="90"/>
      <c r="T200" s="90"/>
      <c r="U200" s="37"/>
      <c r="V200" s="38"/>
      <c r="W200" s="39"/>
      <c r="X200" s="36"/>
      <c r="Y200" s="36"/>
      <c r="Z200" s="36"/>
      <c r="AA200" s="36"/>
      <c r="AB200" s="90"/>
      <c r="AC200" s="90"/>
      <c r="AD200" s="90"/>
      <c r="AE200" s="90"/>
      <c r="AF200" s="90"/>
      <c r="AG200" s="90"/>
      <c r="AH200" s="90"/>
      <c r="AI200" s="90"/>
      <c r="AJ200" s="90"/>
      <c r="AK200" s="90"/>
      <c r="AL200" s="90"/>
      <c r="AM200" s="90"/>
      <c r="AN200" s="36"/>
      <c r="AO200" s="72"/>
      <c r="AP200" s="13"/>
      <c r="AQ200" s="100"/>
      <c r="AR200" s="113"/>
      <c r="AS200" s="113"/>
      <c r="AT200" s="113"/>
      <c r="AU200" s="113"/>
      <c r="AV200" s="113"/>
      <c r="AW200" s="113"/>
      <c r="AX200" s="113"/>
      <c r="AY200" s="113"/>
      <c r="AZ200" s="113"/>
      <c r="BA200" s="113"/>
      <c r="BB200" s="113"/>
      <c r="BC200" s="113"/>
      <c r="BD200" s="113"/>
      <c r="BE200" s="113"/>
      <c r="BF200" s="113"/>
      <c r="BG200" s="113"/>
      <c r="BH200" s="113"/>
    </row>
    <row r="201" spans="1:60" s="8" customFormat="1" ht="15.75" customHeight="1" x14ac:dyDescent="0.25">
      <c r="A201" s="80"/>
      <c r="B201" s="43"/>
      <c r="C201" s="104"/>
      <c r="D201" s="91"/>
      <c r="E201" s="91"/>
      <c r="F201" s="91"/>
      <c r="G201" s="91"/>
      <c r="H201" s="91"/>
      <c r="I201" s="91"/>
      <c r="J201" s="91"/>
      <c r="K201" s="91"/>
      <c r="L201" s="91"/>
      <c r="M201" s="91"/>
      <c r="N201" s="91"/>
      <c r="O201" s="91"/>
      <c r="P201" s="91"/>
      <c r="Q201" s="91"/>
      <c r="R201" s="91"/>
      <c r="S201" s="91"/>
      <c r="T201" s="91"/>
      <c r="U201" s="42"/>
      <c r="V201" s="43"/>
      <c r="W201" s="46"/>
      <c r="X201" s="35"/>
      <c r="Y201" s="35"/>
      <c r="Z201" s="35"/>
      <c r="AA201" s="35"/>
      <c r="AB201" s="91"/>
      <c r="AC201" s="91"/>
      <c r="AD201" s="91"/>
      <c r="AE201" s="91"/>
      <c r="AF201" s="91"/>
      <c r="AG201" s="91"/>
      <c r="AH201" s="91"/>
      <c r="AI201" s="91"/>
      <c r="AJ201" s="91"/>
      <c r="AK201" s="91"/>
      <c r="AL201" s="91"/>
      <c r="AM201" s="91"/>
      <c r="AN201" s="35"/>
      <c r="AO201" s="70"/>
      <c r="AP201" s="137" t="s">
        <v>6</v>
      </c>
      <c r="AQ201" s="100">
        <f>SUM(AQ193:AQ197)</f>
        <v>830</v>
      </c>
      <c r="AR201" s="113">
        <f>SUM(AR193:AR200)</f>
        <v>23.976984126984128</v>
      </c>
      <c r="AS201" s="113">
        <f>SUM(AS194:AS200)</f>
        <v>19.005079365079364</v>
      </c>
      <c r="AT201" s="113">
        <f>SUM(AT194:AT200)</f>
        <v>100.18873015873017</v>
      </c>
      <c r="AU201" s="113">
        <f>SUM(AU194:AU200)</f>
        <v>648.41095238095238</v>
      </c>
      <c r="AV201" s="113">
        <f t="shared" ref="AV201:BG201" si="431">SUM(AV193:AV200)</f>
        <v>0.30483333333333335</v>
      </c>
      <c r="AW201" s="113">
        <f t="shared" si="431"/>
        <v>0.24444444444444444</v>
      </c>
      <c r="AX201" s="113">
        <f t="shared" si="431"/>
        <v>370.83333333333331</v>
      </c>
      <c r="AY201" s="113">
        <f t="shared" si="431"/>
        <v>3.75</v>
      </c>
      <c r="AZ201" s="113">
        <f t="shared" si="431"/>
        <v>168.11222222222221</v>
      </c>
      <c r="BA201" s="113">
        <f t="shared" si="431"/>
        <v>255.63244444444442</v>
      </c>
      <c r="BB201" s="113">
        <f t="shared" si="431"/>
        <v>68.12833333333333</v>
      </c>
      <c r="BC201" s="113">
        <f t="shared" si="431"/>
        <v>5.3288888888888888</v>
      </c>
      <c r="BD201" s="113">
        <f t="shared" si="431"/>
        <v>284.185</v>
      </c>
      <c r="BE201" s="113">
        <f t="shared" si="431"/>
        <v>0</v>
      </c>
      <c r="BF201" s="113">
        <f t="shared" si="431"/>
        <v>0</v>
      </c>
      <c r="BG201" s="113">
        <f t="shared" si="431"/>
        <v>0</v>
      </c>
      <c r="BH201" s="113">
        <f>SUM(BH193:BH200)</f>
        <v>26.05777777777778</v>
      </c>
    </row>
    <row r="202" spans="1:60" s="8" customFormat="1" ht="15.75" customHeight="1" x14ac:dyDescent="0.25">
      <c r="A202" s="174"/>
      <c r="B202" s="174"/>
      <c r="C202" s="174"/>
      <c r="D202" s="174"/>
      <c r="E202" s="174"/>
      <c r="F202" s="174"/>
      <c r="G202" s="174"/>
      <c r="H202" s="174"/>
      <c r="I202" s="174"/>
      <c r="J202" s="174"/>
      <c r="K202" s="174"/>
      <c r="L202" s="174"/>
      <c r="M202" s="174"/>
      <c r="N202" s="174"/>
      <c r="O202" s="174"/>
      <c r="P202" s="174"/>
      <c r="Q202" s="174"/>
      <c r="R202" s="174"/>
      <c r="S202" s="174"/>
      <c r="T202" s="174"/>
      <c r="U202" s="174"/>
      <c r="V202" s="174"/>
      <c r="W202" s="174"/>
      <c r="X202" s="174"/>
      <c r="Y202" s="174"/>
      <c r="Z202" s="174"/>
      <c r="AA202" s="174"/>
      <c r="AB202" s="174"/>
      <c r="AC202" s="174"/>
      <c r="AD202" s="174"/>
      <c r="AE202" s="174"/>
      <c r="AF202" s="174"/>
      <c r="AG202" s="174"/>
      <c r="AH202" s="174"/>
      <c r="AI202" s="174"/>
      <c r="AJ202" s="174"/>
      <c r="AK202" s="174"/>
      <c r="AL202" s="174"/>
      <c r="AM202" s="174"/>
      <c r="AN202" s="174"/>
      <c r="AO202" s="164" t="s">
        <v>105</v>
      </c>
      <c r="AP202" s="164"/>
      <c r="AQ202" s="164"/>
      <c r="AR202" s="164"/>
      <c r="AS202" s="164"/>
      <c r="AT202" s="164"/>
      <c r="AU202" s="164"/>
      <c r="AV202" s="164"/>
      <c r="AW202" s="164"/>
      <c r="AX202" s="164"/>
      <c r="AY202" s="164"/>
      <c r="AZ202" s="164"/>
      <c r="BA202" s="164"/>
      <c r="BB202" s="164"/>
      <c r="BC202" s="164"/>
      <c r="BD202" s="164"/>
      <c r="BE202" s="164"/>
      <c r="BF202" s="164"/>
      <c r="BG202" s="164"/>
      <c r="BH202" s="164"/>
    </row>
    <row r="203" spans="1:60" s="8" customFormat="1" ht="15.75" customHeight="1" x14ac:dyDescent="0.25">
      <c r="A203" s="78"/>
      <c r="B203" s="40"/>
      <c r="C203" s="78"/>
      <c r="D203" s="88"/>
      <c r="E203" s="88"/>
      <c r="F203" s="88"/>
      <c r="G203" s="88"/>
      <c r="H203" s="88"/>
      <c r="I203" s="88"/>
      <c r="J203" s="88"/>
      <c r="K203" s="88"/>
      <c r="L203" s="88"/>
      <c r="M203" s="88"/>
      <c r="N203" s="88"/>
      <c r="O203" s="88"/>
      <c r="P203" s="88"/>
      <c r="Q203" s="88"/>
      <c r="R203" s="88"/>
      <c r="S203" s="88"/>
      <c r="T203" s="88"/>
      <c r="U203" s="39"/>
      <c r="V203" s="40"/>
      <c r="W203" s="39"/>
      <c r="X203" s="34"/>
      <c r="Y203" s="34"/>
      <c r="Z203" s="34"/>
      <c r="AA203" s="34"/>
      <c r="AB203" s="88"/>
      <c r="AC203" s="88"/>
      <c r="AD203" s="88"/>
      <c r="AE203" s="88"/>
      <c r="AF203" s="88"/>
      <c r="AG203" s="88"/>
      <c r="AH203" s="88"/>
      <c r="AI203" s="88"/>
      <c r="AJ203" s="88"/>
      <c r="AK203" s="88"/>
      <c r="AL203" s="88"/>
      <c r="AM203" s="88"/>
      <c r="AN203" s="34"/>
      <c r="AO203" s="71" t="s">
        <v>142</v>
      </c>
      <c r="AP203" s="65" t="str">
        <f>'[1]ЯЙЦО, ТВОРОГ, КАШИ'!$P$309</f>
        <v>Каша рисовая молочная жидкая</v>
      </c>
      <c r="AQ203" s="71">
        <f>'[1]ЯЙЦО, ТВОРОГ, КАШИ'!$P$312</f>
        <v>200</v>
      </c>
      <c r="AR203" s="109">
        <f>'[1]ЯЙЦО, ТВОРОГ, КАШИ'!$L$330</f>
        <v>6.4</v>
      </c>
      <c r="AS203" s="109">
        <f>'[1]ЯЙЦО, ТВОРОГ, КАШИ'!$N$330</f>
        <v>6.7999999999999989</v>
      </c>
      <c r="AT203" s="109">
        <f>'[1]ЯЙЦО, ТВОРОГ, КАШИ'!$P$330</f>
        <v>17.066666666666666</v>
      </c>
      <c r="AU203" s="109">
        <f>'[1]ЯЙЦО, ТВОРОГ, КАШИ'!$R$330</f>
        <v>136.4</v>
      </c>
      <c r="AV203" s="119">
        <v>0</v>
      </c>
      <c r="AW203" s="119">
        <v>0</v>
      </c>
      <c r="AX203" s="119">
        <v>0</v>
      </c>
      <c r="AY203" s="119">
        <v>0</v>
      </c>
      <c r="AZ203" s="119">
        <v>2</v>
      </c>
      <c r="BA203" s="119">
        <v>20</v>
      </c>
      <c r="BB203" s="119">
        <v>12</v>
      </c>
      <c r="BC203" s="119">
        <v>1.4</v>
      </c>
      <c r="BD203" s="119">
        <v>16</v>
      </c>
      <c r="BE203" s="119">
        <v>0</v>
      </c>
      <c r="BF203" s="119">
        <v>0</v>
      </c>
      <c r="BG203" s="119">
        <v>0</v>
      </c>
      <c r="BH203" s="109">
        <f>'[1]ЯЙЦО, ТВОРОГ, КАШИ'!$T$330</f>
        <v>1.2</v>
      </c>
    </row>
    <row r="204" spans="1:60" s="8" customFormat="1" ht="15.75" customHeight="1" x14ac:dyDescent="0.25">
      <c r="A204" s="79"/>
      <c r="B204" s="38"/>
      <c r="C204" s="78"/>
      <c r="D204" s="89"/>
      <c r="E204" s="89"/>
      <c r="F204" s="89"/>
      <c r="G204" s="89"/>
      <c r="H204" s="89"/>
      <c r="I204" s="89"/>
      <c r="J204" s="89"/>
      <c r="K204" s="89"/>
      <c r="L204" s="89"/>
      <c r="M204" s="89"/>
      <c r="N204" s="89"/>
      <c r="O204" s="89"/>
      <c r="P204" s="89"/>
      <c r="Q204" s="89"/>
      <c r="R204" s="89"/>
      <c r="S204" s="89"/>
      <c r="T204" s="89"/>
      <c r="U204" s="37"/>
      <c r="V204" s="38"/>
      <c r="W204" s="39"/>
      <c r="X204" s="33"/>
      <c r="Y204" s="33"/>
      <c r="Z204" s="33"/>
      <c r="AA204" s="33"/>
      <c r="AB204" s="89"/>
      <c r="AC204" s="89"/>
      <c r="AD204" s="89"/>
      <c r="AE204" s="89"/>
      <c r="AF204" s="89"/>
      <c r="AG204" s="89"/>
      <c r="AH204" s="89"/>
      <c r="AI204" s="89"/>
      <c r="AJ204" s="89"/>
      <c r="AK204" s="89"/>
      <c r="AL204" s="89"/>
      <c r="AM204" s="89"/>
      <c r="AN204" s="33"/>
      <c r="AO204" s="70" t="s">
        <v>140</v>
      </c>
      <c r="AP204" s="65" t="str">
        <f>'[1]ГАСТРОНОМИЯ, ВЫПЕЧКА'!$E$223</f>
        <v>Кондитерское изделие (печенье сахарное)</v>
      </c>
      <c r="AQ204" s="71">
        <f>'[1]ГАСТРОНОМИЯ, ВЫПЕЧКА'!$P$226</f>
        <v>50</v>
      </c>
      <c r="AR204" s="109">
        <f>'[1]ГАСТРОНОМИЯ, ВЫПЕЧКА'!$L$244</f>
        <v>3.2</v>
      </c>
      <c r="AS204" s="109">
        <f>'[1]ГАСТРОНОМИЯ, ВЫПЕЧКА'!$N$244</f>
        <v>4</v>
      </c>
      <c r="AT204" s="109">
        <f>'[1]ГАСТРОНОМИЯ, ВЫПЕЧКА'!$P$244</f>
        <v>22</v>
      </c>
      <c r="AU204" s="109">
        <f>'[1]ГАСТРОНОМИЯ, ВЫПЕЧКА'!$R$244</f>
        <v>136.6</v>
      </c>
      <c r="AV204" s="120">
        <v>0</v>
      </c>
      <c r="AW204" s="120">
        <v>0.2</v>
      </c>
      <c r="AX204" s="120">
        <v>0</v>
      </c>
      <c r="AY204" s="120">
        <v>0</v>
      </c>
      <c r="AZ204" s="120">
        <v>0</v>
      </c>
      <c r="BA204" s="120">
        <v>0</v>
      </c>
      <c r="BB204" s="120">
        <v>0</v>
      </c>
      <c r="BC204" s="120">
        <v>0</v>
      </c>
      <c r="BD204" s="120">
        <v>0</v>
      </c>
      <c r="BE204" s="120">
        <v>0</v>
      </c>
      <c r="BF204" s="120">
        <v>0</v>
      </c>
      <c r="BG204" s="120">
        <v>0</v>
      </c>
      <c r="BH204" s="109">
        <f>'[1]ГАСТРОНОМИЯ, ВЫПЕЧКА'!$T$244</f>
        <v>0</v>
      </c>
    </row>
    <row r="205" spans="1:60" s="8" customFormat="1" ht="15.75" customHeight="1" x14ac:dyDescent="0.25">
      <c r="A205" s="79"/>
      <c r="B205" s="38"/>
      <c r="C205" s="78"/>
      <c r="D205" s="89"/>
      <c r="E205" s="89"/>
      <c r="F205" s="89"/>
      <c r="G205" s="89"/>
      <c r="H205" s="89"/>
      <c r="I205" s="89"/>
      <c r="J205" s="89"/>
      <c r="K205" s="89"/>
      <c r="L205" s="89"/>
      <c r="M205" s="89"/>
      <c r="N205" s="89"/>
      <c r="O205" s="89"/>
      <c r="P205" s="89"/>
      <c r="Q205" s="89"/>
      <c r="R205" s="89"/>
      <c r="S205" s="89"/>
      <c r="T205" s="89"/>
      <c r="U205" s="37"/>
      <c r="V205" s="38"/>
      <c r="W205" s="39"/>
      <c r="X205" s="33"/>
      <c r="Y205" s="33"/>
      <c r="Z205" s="33"/>
      <c r="AA205" s="33"/>
      <c r="AB205" s="89"/>
      <c r="AC205" s="89"/>
      <c r="AD205" s="89"/>
      <c r="AE205" s="89"/>
      <c r="AF205" s="89"/>
      <c r="AG205" s="89"/>
      <c r="AH205" s="89"/>
      <c r="AI205" s="89"/>
      <c r="AJ205" s="89"/>
      <c r="AK205" s="89"/>
      <c r="AL205" s="89"/>
      <c r="AM205" s="89"/>
      <c r="AN205" s="33"/>
      <c r="AO205" s="70" t="s">
        <v>35</v>
      </c>
      <c r="AP205" s="65" t="str">
        <f>[1]НАПИТКИ!$P$51</f>
        <v>Чай с лимоном</v>
      </c>
      <c r="AQ205" s="71">
        <f>[1]НАПИТКИ!$P$54</f>
        <v>200</v>
      </c>
      <c r="AR205" s="109">
        <f>[1]НАПИТКИ!$L$69</f>
        <v>0.29333333333333333</v>
      </c>
      <c r="AS205" s="109">
        <f>[1]НАПИТКИ!$N$69</f>
        <v>0</v>
      </c>
      <c r="AT205" s="109">
        <f>[1]НАПИТКИ!$P$69</f>
        <v>15.706666666666669</v>
      </c>
      <c r="AU205" s="109">
        <f>[1]НАПИТКИ!$R$69</f>
        <v>63.6</v>
      </c>
      <c r="AV205" s="109">
        <v>0</v>
      </c>
      <c r="AW205" s="109">
        <v>0</v>
      </c>
      <c r="AX205" s="109">
        <v>0</v>
      </c>
      <c r="AY205" s="109">
        <v>0</v>
      </c>
      <c r="AZ205" s="109">
        <v>11.1</v>
      </c>
      <c r="BA205" s="109">
        <v>2.8</v>
      </c>
      <c r="BB205" s="109">
        <v>0.28000000000000003</v>
      </c>
      <c r="BC205" s="109">
        <v>0.32</v>
      </c>
      <c r="BD205" s="109">
        <v>27</v>
      </c>
      <c r="BE205" s="109">
        <v>0</v>
      </c>
      <c r="BF205" s="109">
        <v>0</v>
      </c>
      <c r="BG205" s="109">
        <v>1</v>
      </c>
      <c r="BH205" s="109">
        <f>[1]НАПИТКИ!$T$69</f>
        <v>1.1600000000000001</v>
      </c>
    </row>
    <row r="206" spans="1:60" s="8" customFormat="1" ht="15.75" customHeight="1" x14ac:dyDescent="0.25">
      <c r="A206" s="79"/>
      <c r="B206" s="38"/>
      <c r="C206" s="78"/>
      <c r="D206" s="89"/>
      <c r="E206" s="89"/>
      <c r="F206" s="89"/>
      <c r="G206" s="89"/>
      <c r="H206" s="89"/>
      <c r="I206" s="89"/>
      <c r="J206" s="89"/>
      <c r="K206" s="89"/>
      <c r="L206" s="89"/>
      <c r="M206" s="89"/>
      <c r="N206" s="89"/>
      <c r="O206" s="89"/>
      <c r="P206" s="89"/>
      <c r="Q206" s="89"/>
      <c r="R206" s="89"/>
      <c r="S206" s="89"/>
      <c r="T206" s="89"/>
      <c r="U206" s="37"/>
      <c r="V206" s="38"/>
      <c r="W206" s="39"/>
      <c r="X206" s="33"/>
      <c r="Y206" s="33"/>
      <c r="Z206" s="33"/>
      <c r="AA206" s="33"/>
      <c r="AB206" s="89"/>
      <c r="AC206" s="89"/>
      <c r="AD206" s="89"/>
      <c r="AE206" s="89"/>
      <c r="AF206" s="89"/>
      <c r="AG206" s="89"/>
      <c r="AH206" s="89"/>
      <c r="AI206" s="89"/>
      <c r="AJ206" s="89"/>
      <c r="AK206" s="89"/>
      <c r="AL206" s="89"/>
      <c r="AM206" s="89"/>
      <c r="AN206" s="33"/>
      <c r="AO206" s="70" t="s">
        <v>9</v>
      </c>
      <c r="AP206" s="65" t="str">
        <f>'[1]ГАСТРОНОМИЯ, ВЫПЕЧКА'!$AA$52</f>
        <v>Хлеб пшеничный</v>
      </c>
      <c r="AQ206" s="71">
        <f>'[1]ГАСТРОНОМИЯ, ВЫПЕЧКА'!$AL$54</f>
        <v>50</v>
      </c>
      <c r="AR206" s="109">
        <f>'[1]ГАСТРОНОМИЯ, ВЫПЕЧКА'!$AH$72</f>
        <v>0.42857142857142855</v>
      </c>
      <c r="AS206" s="109">
        <f>'[1]ГАСТРОНОМИЯ, ВЫПЕЧКА'!$AJ$72</f>
        <v>5.7142857142857141E-2</v>
      </c>
      <c r="AT206" s="109">
        <f>'[1]ГАСТРОНОМИЯ, ВЫПЕЧКА'!$AL$72</f>
        <v>24.285714285714285</v>
      </c>
      <c r="AU206" s="109">
        <f>'[1]ГАСТРОНОМИЯ, ВЫПЕЧКА'!$AN$72</f>
        <v>104.28571428571429</v>
      </c>
      <c r="AV206" s="109">
        <v>2.8571428571428571E-2</v>
      </c>
      <c r="AW206" s="109">
        <v>0.42857142857142855</v>
      </c>
      <c r="AX206" s="109">
        <v>0</v>
      </c>
      <c r="AY206" s="109">
        <v>0</v>
      </c>
      <c r="AZ206" s="109">
        <v>6.5714285714285703</v>
      </c>
      <c r="BA206" s="109">
        <v>24.857142857142854</v>
      </c>
      <c r="BB206" s="109">
        <v>9.4285714285714288</v>
      </c>
      <c r="BC206" s="109">
        <v>0.31428571428571428</v>
      </c>
      <c r="BD206" s="109">
        <v>11.428571428571429</v>
      </c>
      <c r="BE206" s="109">
        <v>0</v>
      </c>
      <c r="BF206" s="109">
        <v>0</v>
      </c>
      <c r="BG206" s="109">
        <v>0</v>
      </c>
      <c r="BH206" s="109">
        <f>'[1]ГАСТРОНОМИЯ, ВЫПЕЧКА'!$AP$72</f>
        <v>0</v>
      </c>
    </row>
    <row r="207" spans="1:60" s="8" customFormat="1" ht="15.75" customHeight="1" x14ac:dyDescent="0.25">
      <c r="A207" s="81"/>
      <c r="B207" s="43"/>
      <c r="C207" s="103"/>
      <c r="D207" s="91"/>
      <c r="E207" s="91"/>
      <c r="F207" s="91"/>
      <c r="G207" s="91"/>
      <c r="H207" s="91"/>
      <c r="I207" s="91"/>
      <c r="J207" s="91"/>
      <c r="K207" s="91"/>
      <c r="L207" s="91"/>
      <c r="M207" s="91"/>
      <c r="N207" s="91"/>
      <c r="O207" s="91"/>
      <c r="P207" s="91"/>
      <c r="Q207" s="91"/>
      <c r="R207" s="91"/>
      <c r="S207" s="91"/>
      <c r="T207" s="91"/>
      <c r="U207" s="47"/>
      <c r="V207" s="43"/>
      <c r="W207" s="44"/>
      <c r="X207" s="35"/>
      <c r="Y207" s="35"/>
      <c r="Z207" s="35"/>
      <c r="AA207" s="35"/>
      <c r="AB207" s="91"/>
      <c r="AC207" s="91"/>
      <c r="AD207" s="91"/>
      <c r="AE207" s="91"/>
      <c r="AF207" s="91"/>
      <c r="AG207" s="91"/>
      <c r="AH207" s="91"/>
      <c r="AI207" s="91"/>
      <c r="AJ207" s="91"/>
      <c r="AK207" s="91"/>
      <c r="AL207" s="91"/>
      <c r="AM207" s="91"/>
      <c r="AN207" s="35"/>
      <c r="AO207" s="75"/>
      <c r="AP207" s="13" t="s">
        <v>6</v>
      </c>
      <c r="AQ207" s="98">
        <f>SUM(AQ203:AQ205)</f>
        <v>450</v>
      </c>
      <c r="AR207" s="113">
        <f>SUM(AR203:AR206)</f>
        <v>10.321904761904763</v>
      </c>
      <c r="AS207" s="113">
        <f t="shared" ref="AS207:BH207" si="432">SUM(AS203:AS206)</f>
        <v>10.857142857142856</v>
      </c>
      <c r="AT207" s="113">
        <f>SUM(AT204:AT206)</f>
        <v>61.992380952380955</v>
      </c>
      <c r="AU207" s="113">
        <f t="shared" si="432"/>
        <v>440.8857142857143</v>
      </c>
      <c r="AV207" s="113">
        <f t="shared" ref="AV207:BG207" si="433">SUM(AV203:AV206)</f>
        <v>2.8571428571428571E-2</v>
      </c>
      <c r="AW207" s="113">
        <f t="shared" si="433"/>
        <v>0.62857142857142856</v>
      </c>
      <c r="AX207" s="113">
        <f t="shared" si="433"/>
        <v>0</v>
      </c>
      <c r="AY207" s="113">
        <f t="shared" si="433"/>
        <v>0</v>
      </c>
      <c r="AZ207" s="113">
        <f t="shared" si="433"/>
        <v>19.671428571428571</v>
      </c>
      <c r="BA207" s="113">
        <f t="shared" si="433"/>
        <v>47.657142857142858</v>
      </c>
      <c r="BB207" s="113">
        <f t="shared" si="433"/>
        <v>21.708571428571428</v>
      </c>
      <c r="BC207" s="113">
        <f t="shared" si="433"/>
        <v>2.0342857142857143</v>
      </c>
      <c r="BD207" s="113">
        <f t="shared" si="433"/>
        <v>54.428571428571431</v>
      </c>
      <c r="BE207" s="113">
        <f t="shared" si="433"/>
        <v>0</v>
      </c>
      <c r="BF207" s="113">
        <f t="shared" si="433"/>
        <v>0</v>
      </c>
      <c r="BG207" s="113">
        <f t="shared" si="433"/>
        <v>1</v>
      </c>
      <c r="BH207" s="113">
        <f t="shared" si="432"/>
        <v>2.3600000000000003</v>
      </c>
    </row>
    <row r="208" spans="1:60" s="8" customFormat="1" ht="15.75" customHeight="1" x14ac:dyDescent="0.25">
      <c r="A208" s="81"/>
      <c r="B208" s="47"/>
      <c r="C208" s="103"/>
      <c r="D208" s="91"/>
      <c r="E208" s="91"/>
      <c r="F208" s="91"/>
      <c r="G208" s="91"/>
      <c r="H208" s="91"/>
      <c r="I208" s="91"/>
      <c r="J208" s="91"/>
      <c r="K208" s="91"/>
      <c r="L208" s="91"/>
      <c r="M208" s="91"/>
      <c r="N208" s="91"/>
      <c r="O208" s="91"/>
      <c r="P208" s="91"/>
      <c r="Q208" s="91"/>
      <c r="R208" s="91"/>
      <c r="S208" s="91"/>
      <c r="T208" s="91"/>
      <c r="U208" s="47"/>
      <c r="V208" s="47"/>
      <c r="W208" s="44"/>
      <c r="X208" s="35"/>
      <c r="Y208" s="35"/>
      <c r="Z208" s="35"/>
      <c r="AA208" s="35"/>
      <c r="AB208" s="91"/>
      <c r="AC208" s="91"/>
      <c r="AD208" s="91"/>
      <c r="AE208" s="91"/>
      <c r="AF208" s="91"/>
      <c r="AG208" s="91"/>
      <c r="AH208" s="91"/>
      <c r="AI208" s="91"/>
      <c r="AJ208" s="91"/>
      <c r="AK208" s="91"/>
      <c r="AL208" s="91"/>
      <c r="AM208" s="91"/>
      <c r="AN208" s="35"/>
      <c r="AO208" s="75"/>
      <c r="AP208" s="12" t="s">
        <v>81</v>
      </c>
      <c r="AQ208" s="98">
        <f>AQ191+AQ201+AQ207</f>
        <v>1780</v>
      </c>
      <c r="AR208" s="113">
        <f>AR191+AR201+AR207</f>
        <v>56.134715219421096</v>
      </c>
      <c r="AS208" s="113">
        <f t="shared" ref="AS208:BH208" si="434">AS191+AS201+AS207</f>
        <v>38.651031746031741</v>
      </c>
      <c r="AT208" s="113">
        <f t="shared" si="434"/>
        <v>281.05849206349205</v>
      </c>
      <c r="AU208" s="132">
        <f t="shared" si="434"/>
        <v>1623.5688515406162</v>
      </c>
      <c r="AV208" s="132">
        <f t="shared" ref="AV208:BG208" si="435">AV191+AV201+AV207</f>
        <v>0.71197619047619043</v>
      </c>
      <c r="AW208" s="132">
        <f t="shared" si="435"/>
        <v>1.3015873015873014</v>
      </c>
      <c r="AX208" s="132">
        <f t="shared" si="435"/>
        <v>686.67333333333329</v>
      </c>
      <c r="AY208" s="132">
        <f t="shared" si="435"/>
        <v>3.75</v>
      </c>
      <c r="AZ208" s="132">
        <f t="shared" si="435"/>
        <v>784.11757936507934</v>
      </c>
      <c r="BA208" s="132">
        <f t="shared" si="435"/>
        <v>811.02173015873007</v>
      </c>
      <c r="BB208" s="132">
        <f t="shared" si="435"/>
        <v>191.90297619047618</v>
      </c>
      <c r="BC208" s="132">
        <f t="shared" si="435"/>
        <v>12.122460317460318</v>
      </c>
      <c r="BD208" s="132">
        <f t="shared" si="435"/>
        <v>847.54214285714295</v>
      </c>
      <c r="BE208" s="132">
        <f t="shared" si="435"/>
        <v>0</v>
      </c>
      <c r="BF208" s="132">
        <f t="shared" si="435"/>
        <v>0</v>
      </c>
      <c r="BG208" s="132">
        <f t="shared" si="435"/>
        <v>5.2</v>
      </c>
      <c r="BH208" s="113">
        <f t="shared" si="434"/>
        <v>39.817777777777778</v>
      </c>
    </row>
    <row r="209" spans="1:60" s="8" customFormat="1" ht="15.75" customHeight="1" x14ac:dyDescent="0.25">
      <c r="A209" s="82"/>
      <c r="B209" s="49"/>
      <c r="C209" s="105"/>
      <c r="D209" s="92"/>
      <c r="E209" s="92"/>
      <c r="F209" s="92"/>
      <c r="G209" s="92"/>
      <c r="H209" s="92"/>
      <c r="I209" s="92"/>
      <c r="J209" s="92"/>
      <c r="K209" s="92"/>
      <c r="L209" s="92"/>
      <c r="M209" s="92"/>
      <c r="N209" s="92"/>
      <c r="O209" s="92"/>
      <c r="P209" s="92"/>
      <c r="Q209" s="92"/>
      <c r="R209" s="92"/>
      <c r="S209" s="92"/>
      <c r="T209" s="91"/>
      <c r="U209" s="48"/>
      <c r="V209" s="49"/>
      <c r="W209" s="50"/>
      <c r="X209" s="51"/>
      <c r="Y209" s="51"/>
      <c r="Z209" s="51"/>
      <c r="AA209" s="51"/>
      <c r="AB209" s="92"/>
      <c r="AC209" s="92"/>
      <c r="AD209" s="92"/>
      <c r="AE209" s="92"/>
      <c r="AF209" s="92"/>
      <c r="AG209" s="92"/>
      <c r="AH209" s="92"/>
      <c r="AI209" s="92"/>
      <c r="AJ209" s="92"/>
      <c r="AK209" s="92"/>
      <c r="AL209" s="92"/>
      <c r="AM209" s="92"/>
      <c r="AN209" s="35"/>
      <c r="AO209" s="77"/>
      <c r="AP209" s="25" t="s">
        <v>80</v>
      </c>
      <c r="AQ209" s="102">
        <f t="shared" ref="AQ209" si="436">AQ55+AQ89+AQ119+AQ149+AQ178+AQ208</f>
        <v>8940</v>
      </c>
      <c r="AR209" s="123">
        <f>AR60+AR89+AR119+AR149+AR178+AR208</f>
        <v>317.19830244918478</v>
      </c>
      <c r="AS209" s="123">
        <f t="shared" ref="AS209:BH209" si="437">AS60+AS89+AS119+AS149+AS178+AS208</f>
        <v>335.19299755799756</v>
      </c>
      <c r="AT209" s="124">
        <f t="shared" si="437"/>
        <v>1490.2236105724342</v>
      </c>
      <c r="AU209" s="124">
        <f t="shared" si="437"/>
        <v>10194.633602671838</v>
      </c>
      <c r="AV209" s="123">
        <f t="shared" si="437"/>
        <v>5.8745555555555553</v>
      </c>
      <c r="AW209" s="123">
        <f t="shared" si="437"/>
        <v>6.5066666666666659</v>
      </c>
      <c r="AX209" s="124">
        <f t="shared" si="437"/>
        <v>2923.7977777777774</v>
      </c>
      <c r="AY209" s="123">
        <f t="shared" si="437"/>
        <v>40.914999999999999</v>
      </c>
      <c r="AZ209" s="124">
        <f t="shared" si="437"/>
        <v>3875.3451111111108</v>
      </c>
      <c r="BA209" s="124">
        <f t="shared" si="437"/>
        <v>4602.7178333333331</v>
      </c>
      <c r="BB209" s="124">
        <f t="shared" si="437"/>
        <v>1022.9767777777779</v>
      </c>
      <c r="BC209" s="123">
        <f t="shared" si="437"/>
        <v>52.913222222222224</v>
      </c>
      <c r="BD209" s="124">
        <f t="shared" si="437"/>
        <v>4091.012777777778</v>
      </c>
      <c r="BE209" s="123">
        <f t="shared" si="437"/>
        <v>0.12</v>
      </c>
      <c r="BF209" s="123">
        <f t="shared" si="437"/>
        <v>0</v>
      </c>
      <c r="BG209" s="123">
        <f t="shared" si="437"/>
        <v>16.72</v>
      </c>
      <c r="BH209" s="123">
        <f t="shared" si="437"/>
        <v>398.91237556561089</v>
      </c>
    </row>
    <row r="210" spans="1:60" s="8" customFormat="1" ht="9.75" customHeight="1" x14ac:dyDescent="0.25">
      <c r="A210" s="82"/>
      <c r="B210" s="49"/>
      <c r="C210" s="105"/>
      <c r="D210" s="92"/>
      <c r="E210" s="92"/>
      <c r="F210" s="92"/>
      <c r="G210" s="92"/>
      <c r="H210" s="92"/>
      <c r="I210" s="92"/>
      <c r="J210" s="92"/>
      <c r="K210" s="92"/>
      <c r="L210" s="92"/>
      <c r="M210" s="92"/>
      <c r="N210" s="92"/>
      <c r="O210" s="92"/>
      <c r="P210" s="92"/>
      <c r="Q210" s="92"/>
      <c r="R210" s="92"/>
      <c r="S210" s="92"/>
      <c r="T210" s="91"/>
      <c r="U210" s="48"/>
      <c r="V210" s="49"/>
      <c r="W210" s="50"/>
      <c r="X210" s="51"/>
      <c r="Y210" s="51"/>
      <c r="Z210" s="51"/>
      <c r="AA210" s="51"/>
      <c r="AB210" s="92"/>
      <c r="AC210" s="92"/>
      <c r="AD210" s="92"/>
      <c r="AE210" s="92"/>
      <c r="AF210" s="92"/>
      <c r="AG210" s="92"/>
      <c r="AH210" s="92"/>
      <c r="AI210" s="92"/>
      <c r="AJ210" s="92"/>
      <c r="AK210" s="92"/>
      <c r="AL210" s="92"/>
      <c r="AM210" s="92"/>
      <c r="AN210" s="35"/>
      <c r="AO210" s="138"/>
      <c r="AP210" s="139"/>
      <c r="AQ210" s="140"/>
      <c r="AR210" s="141"/>
      <c r="AS210" s="141"/>
      <c r="AT210" s="142"/>
      <c r="AU210" s="142"/>
      <c r="AV210" s="141"/>
      <c r="AW210" s="141"/>
      <c r="AX210" s="142"/>
      <c r="AY210" s="141"/>
      <c r="AZ210" s="142"/>
      <c r="BA210" s="141"/>
      <c r="BB210" s="141"/>
      <c r="BC210" s="141"/>
      <c r="BD210" s="142"/>
      <c r="BE210" s="141"/>
      <c r="BF210" s="141"/>
      <c r="BG210" s="141"/>
      <c r="BH210" s="141"/>
    </row>
    <row r="211" spans="1:60" s="8" customFormat="1" ht="15.75" customHeight="1" x14ac:dyDescent="0.25">
      <c r="A211" s="165" t="s">
        <v>29</v>
      </c>
      <c r="B211" s="165" t="s">
        <v>28</v>
      </c>
      <c r="C211" s="166" t="s">
        <v>206</v>
      </c>
      <c r="D211" s="158" t="s">
        <v>209</v>
      </c>
      <c r="E211" s="159"/>
      <c r="F211" s="159"/>
      <c r="G211" s="159"/>
      <c r="H211" s="159"/>
      <c r="I211" s="159"/>
      <c r="J211" s="159"/>
      <c r="K211" s="159"/>
      <c r="L211" s="159"/>
      <c r="M211" s="159"/>
      <c r="N211" s="159"/>
      <c r="O211" s="159"/>
      <c r="P211" s="159"/>
      <c r="Q211" s="159"/>
      <c r="R211" s="159"/>
      <c r="S211" s="159"/>
      <c r="T211" s="160"/>
      <c r="U211" s="165" t="s">
        <v>29</v>
      </c>
      <c r="V211" s="165" t="s">
        <v>28</v>
      </c>
      <c r="W211" s="166" t="s">
        <v>206</v>
      </c>
      <c r="X211" s="158" t="s">
        <v>209</v>
      </c>
      <c r="Y211" s="159"/>
      <c r="Z211" s="159"/>
      <c r="AA211" s="159"/>
      <c r="AB211" s="159"/>
      <c r="AC211" s="159"/>
      <c r="AD211" s="159"/>
      <c r="AE211" s="159"/>
      <c r="AF211" s="159"/>
      <c r="AG211" s="159"/>
      <c r="AH211" s="159"/>
      <c r="AI211" s="159"/>
      <c r="AJ211" s="159"/>
      <c r="AK211" s="159"/>
      <c r="AL211" s="159"/>
      <c r="AM211" s="159"/>
      <c r="AN211" s="160"/>
      <c r="AO211" s="165" t="s">
        <v>29</v>
      </c>
      <c r="AP211" s="165" t="s">
        <v>28</v>
      </c>
      <c r="AQ211" s="166" t="s">
        <v>206</v>
      </c>
      <c r="AR211" s="158" t="s">
        <v>209</v>
      </c>
      <c r="AS211" s="159"/>
      <c r="AT211" s="159"/>
      <c r="AU211" s="159"/>
      <c r="AV211" s="159"/>
      <c r="AW211" s="159"/>
      <c r="AX211" s="159"/>
      <c r="AY211" s="159"/>
      <c r="AZ211" s="159"/>
      <c r="BA211" s="159"/>
      <c r="BB211" s="159"/>
      <c r="BC211" s="159"/>
      <c r="BD211" s="159"/>
      <c r="BE211" s="159"/>
      <c r="BF211" s="159"/>
      <c r="BG211" s="159"/>
      <c r="BH211" s="160"/>
    </row>
    <row r="212" spans="1:60" s="8" customFormat="1" ht="21" customHeight="1" x14ac:dyDescent="0.25">
      <c r="A212" s="165"/>
      <c r="B212" s="165"/>
      <c r="C212" s="166"/>
      <c r="D212" s="94" t="s">
        <v>27</v>
      </c>
      <c r="E212" s="94" t="s">
        <v>26</v>
      </c>
      <c r="F212" s="94" t="s">
        <v>25</v>
      </c>
      <c r="G212" s="94" t="s">
        <v>204</v>
      </c>
      <c r="H212" s="94" t="s">
        <v>207</v>
      </c>
      <c r="I212" s="94" t="s">
        <v>208</v>
      </c>
      <c r="J212" s="94" t="s">
        <v>210</v>
      </c>
      <c r="K212" s="94" t="s">
        <v>211</v>
      </c>
      <c r="L212" s="94" t="s">
        <v>212</v>
      </c>
      <c r="M212" s="94" t="s">
        <v>219</v>
      </c>
      <c r="N212" s="94" t="s">
        <v>213</v>
      </c>
      <c r="O212" s="94" t="s">
        <v>214</v>
      </c>
      <c r="P212" s="94" t="s">
        <v>215</v>
      </c>
      <c r="Q212" s="94" t="s">
        <v>216</v>
      </c>
      <c r="R212" s="94" t="s">
        <v>217</v>
      </c>
      <c r="S212" s="94" t="s">
        <v>218</v>
      </c>
      <c r="T212" s="94" t="s">
        <v>205</v>
      </c>
      <c r="U212" s="165"/>
      <c r="V212" s="165"/>
      <c r="W212" s="166"/>
      <c r="X212" s="94" t="s">
        <v>27</v>
      </c>
      <c r="Y212" s="94" t="s">
        <v>26</v>
      </c>
      <c r="Z212" s="94" t="s">
        <v>25</v>
      </c>
      <c r="AA212" s="94" t="s">
        <v>204</v>
      </c>
      <c r="AB212" s="94" t="s">
        <v>207</v>
      </c>
      <c r="AC212" s="94" t="s">
        <v>208</v>
      </c>
      <c r="AD212" s="94" t="s">
        <v>210</v>
      </c>
      <c r="AE212" s="94" t="s">
        <v>211</v>
      </c>
      <c r="AF212" s="94" t="s">
        <v>212</v>
      </c>
      <c r="AG212" s="94" t="s">
        <v>219</v>
      </c>
      <c r="AH212" s="94" t="s">
        <v>213</v>
      </c>
      <c r="AI212" s="94" t="s">
        <v>214</v>
      </c>
      <c r="AJ212" s="94" t="s">
        <v>215</v>
      </c>
      <c r="AK212" s="94" t="s">
        <v>216</v>
      </c>
      <c r="AL212" s="94" t="s">
        <v>217</v>
      </c>
      <c r="AM212" s="94" t="s">
        <v>218</v>
      </c>
      <c r="AN212" s="94" t="s">
        <v>205</v>
      </c>
      <c r="AO212" s="165"/>
      <c r="AP212" s="165"/>
      <c r="AQ212" s="166"/>
      <c r="AR212" s="94" t="s">
        <v>27</v>
      </c>
      <c r="AS212" s="94" t="s">
        <v>26</v>
      </c>
      <c r="AT212" s="94" t="s">
        <v>25</v>
      </c>
      <c r="AU212" s="94" t="s">
        <v>204</v>
      </c>
      <c r="AV212" s="94" t="s">
        <v>207</v>
      </c>
      <c r="AW212" s="94" t="s">
        <v>208</v>
      </c>
      <c r="AX212" s="94" t="s">
        <v>210</v>
      </c>
      <c r="AY212" s="94" t="s">
        <v>211</v>
      </c>
      <c r="AZ212" s="94" t="s">
        <v>212</v>
      </c>
      <c r="BA212" s="94" t="s">
        <v>219</v>
      </c>
      <c r="BB212" s="94" t="s">
        <v>213</v>
      </c>
      <c r="BC212" s="94" t="s">
        <v>214</v>
      </c>
      <c r="BD212" s="94" t="s">
        <v>215</v>
      </c>
      <c r="BE212" s="94" t="s">
        <v>216</v>
      </c>
      <c r="BF212" s="94" t="s">
        <v>217</v>
      </c>
      <c r="BG212" s="94" t="s">
        <v>218</v>
      </c>
      <c r="BH212" s="94" t="s">
        <v>205</v>
      </c>
    </row>
    <row r="213" spans="1:60" s="8" customFormat="1" ht="15.6" customHeight="1" x14ac:dyDescent="0.25">
      <c r="A213" s="164" t="s">
        <v>79</v>
      </c>
      <c r="B213" s="164"/>
      <c r="C213" s="164"/>
      <c r="D213" s="164"/>
      <c r="E213" s="164"/>
      <c r="F213" s="164"/>
      <c r="G213" s="164"/>
      <c r="H213" s="164"/>
      <c r="I213" s="164"/>
      <c r="J213" s="164"/>
      <c r="K213" s="164"/>
      <c r="L213" s="164"/>
      <c r="M213" s="164"/>
      <c r="N213" s="164"/>
      <c r="O213" s="164"/>
      <c r="P213" s="164"/>
      <c r="Q213" s="164"/>
      <c r="R213" s="164"/>
      <c r="S213" s="164"/>
      <c r="T213" s="164"/>
      <c r="U213" s="164" t="s">
        <v>79</v>
      </c>
      <c r="V213" s="164"/>
      <c r="W213" s="164"/>
      <c r="X213" s="164"/>
      <c r="Y213" s="164"/>
      <c r="Z213" s="164"/>
      <c r="AA213" s="164"/>
      <c r="AB213" s="164"/>
      <c r="AC213" s="164"/>
      <c r="AD213" s="164"/>
      <c r="AE213" s="164"/>
      <c r="AF213" s="164"/>
      <c r="AG213" s="164"/>
      <c r="AH213" s="164"/>
      <c r="AI213" s="164"/>
      <c r="AJ213" s="164"/>
      <c r="AK213" s="164"/>
      <c r="AL213" s="164"/>
      <c r="AM213" s="164"/>
      <c r="AN213" s="164"/>
      <c r="AO213" s="164" t="s">
        <v>79</v>
      </c>
      <c r="AP213" s="164"/>
      <c r="AQ213" s="164"/>
      <c r="AR213" s="164"/>
      <c r="AS213" s="164"/>
      <c r="AT213" s="164"/>
      <c r="AU213" s="164"/>
      <c r="AV213" s="164"/>
      <c r="AW213" s="164"/>
      <c r="AX213" s="164"/>
      <c r="AY213" s="164"/>
      <c r="AZ213" s="164"/>
      <c r="BA213" s="164"/>
      <c r="BB213" s="164"/>
      <c r="BC213" s="164"/>
      <c r="BD213" s="164"/>
      <c r="BE213" s="164"/>
      <c r="BF213" s="164"/>
      <c r="BG213" s="164"/>
      <c r="BH213" s="164"/>
    </row>
    <row r="214" spans="1:60" s="8" customFormat="1" ht="15.6" customHeight="1" x14ac:dyDescent="0.25">
      <c r="A214" s="164" t="s">
        <v>23</v>
      </c>
      <c r="B214" s="164"/>
      <c r="C214" s="164"/>
      <c r="D214" s="164"/>
      <c r="E214" s="164"/>
      <c r="F214" s="164"/>
      <c r="G214" s="164"/>
      <c r="H214" s="164"/>
      <c r="I214" s="164"/>
      <c r="J214" s="164"/>
      <c r="K214" s="164"/>
      <c r="L214" s="164"/>
      <c r="M214" s="164"/>
      <c r="N214" s="164"/>
      <c r="O214" s="164"/>
      <c r="P214" s="164"/>
      <c r="Q214" s="164"/>
      <c r="R214" s="164"/>
      <c r="S214" s="164"/>
      <c r="T214" s="164"/>
      <c r="U214" s="164" t="s">
        <v>23</v>
      </c>
      <c r="V214" s="164"/>
      <c r="W214" s="164"/>
      <c r="X214" s="164"/>
      <c r="Y214" s="164"/>
      <c r="Z214" s="164"/>
      <c r="AA214" s="164"/>
      <c r="AB214" s="164"/>
      <c r="AC214" s="164"/>
      <c r="AD214" s="164"/>
      <c r="AE214" s="164"/>
      <c r="AF214" s="164"/>
      <c r="AG214" s="164"/>
      <c r="AH214" s="164"/>
      <c r="AI214" s="164"/>
      <c r="AJ214" s="164"/>
      <c r="AK214" s="164"/>
      <c r="AL214" s="164"/>
      <c r="AM214" s="164"/>
      <c r="AN214" s="164"/>
      <c r="AO214" s="164" t="s">
        <v>23</v>
      </c>
      <c r="AP214" s="164"/>
      <c r="AQ214" s="164"/>
      <c r="AR214" s="164"/>
      <c r="AS214" s="164"/>
      <c r="AT214" s="164"/>
      <c r="AU214" s="164"/>
      <c r="AV214" s="164"/>
      <c r="AW214" s="164"/>
      <c r="AX214" s="164"/>
      <c r="AY214" s="164"/>
      <c r="AZ214" s="164"/>
      <c r="BA214" s="164"/>
      <c r="BB214" s="164"/>
      <c r="BC214" s="164"/>
      <c r="BD214" s="164"/>
      <c r="BE214" s="164"/>
      <c r="BF214" s="164"/>
      <c r="BG214" s="164"/>
      <c r="BH214" s="164"/>
    </row>
    <row r="215" spans="1:60" s="8" customFormat="1" ht="15.6" customHeight="1" x14ac:dyDescent="0.25">
      <c r="A215" s="70" t="s">
        <v>38</v>
      </c>
      <c r="B215" s="65" t="str">
        <f>'[1]ЯЙЦО, ТВОРОГ, КАШИ'!$E$139</f>
        <v>Яйцо отварное</v>
      </c>
      <c r="C215" s="71">
        <f>'[1]ЯЙЦО, ТВОРОГ, КАШИ'!$E$142</f>
        <v>50</v>
      </c>
      <c r="D215" s="109">
        <f>'[1]ЯЙЦО, ТВОРОГ, КАШИ'!$A$160</f>
        <v>6.1</v>
      </c>
      <c r="E215" s="109">
        <f>'[1]ЯЙЦО, ТВОРОГ, КАШИ'!$C$160</f>
        <v>5.5</v>
      </c>
      <c r="F215" s="109">
        <f>'[1]ЯЙЦО, ТВОРОГ, КАШИ'!$E$160</f>
        <v>0.3</v>
      </c>
      <c r="G215" s="109">
        <f>'[1]ЯЙЦО, ТВОРОГ, КАШИ'!$G$160</f>
        <v>75.2</v>
      </c>
      <c r="H215" s="109">
        <v>0</v>
      </c>
      <c r="I215" s="109">
        <v>0</v>
      </c>
      <c r="J215" s="109">
        <v>100</v>
      </c>
      <c r="K215" s="109">
        <v>0</v>
      </c>
      <c r="L215" s="109">
        <v>22</v>
      </c>
      <c r="M215" s="109">
        <v>76.8</v>
      </c>
      <c r="N215" s="109">
        <v>4.8</v>
      </c>
      <c r="O215" s="109">
        <v>0.5</v>
      </c>
      <c r="P215" s="109">
        <v>19.5</v>
      </c>
      <c r="Q215" s="109">
        <v>0</v>
      </c>
      <c r="R215" s="109">
        <v>0</v>
      </c>
      <c r="S215" s="109">
        <v>0</v>
      </c>
      <c r="T215" s="109">
        <f>'[1]ЯЙЦО, ТВОРОГ, КАШИ'!$I$160</f>
        <v>0</v>
      </c>
      <c r="U215" s="70" t="s">
        <v>38</v>
      </c>
      <c r="V215" s="65" t="str">
        <f>'[1]ЯЙЦО, ТВОРОГ, КАШИ'!$E$139</f>
        <v>Яйцо отварное</v>
      </c>
      <c r="W215" s="71">
        <f>'[1]ЯЙЦО, ТВОРОГ, КАШИ'!$E$142</f>
        <v>50</v>
      </c>
      <c r="X215" s="109">
        <f>'[1]ЯЙЦО, ТВОРОГ, КАШИ'!$A$160</f>
        <v>6.1</v>
      </c>
      <c r="Y215" s="109">
        <f>'[1]ЯЙЦО, ТВОРОГ, КАШИ'!$C$160</f>
        <v>5.5</v>
      </c>
      <c r="Z215" s="109">
        <f>'[1]ЯЙЦО, ТВОРОГ, КАШИ'!$E$160</f>
        <v>0.3</v>
      </c>
      <c r="AA215" s="109">
        <f>'[1]ЯЙЦО, ТВОРОГ, КАШИ'!$G$160</f>
        <v>75.2</v>
      </c>
      <c r="AB215" s="109">
        <v>0</v>
      </c>
      <c r="AC215" s="109">
        <v>0</v>
      </c>
      <c r="AD215" s="109">
        <v>100</v>
      </c>
      <c r="AE215" s="109">
        <v>0</v>
      </c>
      <c r="AF215" s="109">
        <v>22</v>
      </c>
      <c r="AG215" s="109">
        <v>76.8</v>
      </c>
      <c r="AH215" s="109">
        <v>4.8</v>
      </c>
      <c r="AI215" s="109">
        <v>1</v>
      </c>
      <c r="AJ215" s="109">
        <v>19.5</v>
      </c>
      <c r="AK215" s="109">
        <v>0</v>
      </c>
      <c r="AL215" s="109">
        <v>0</v>
      </c>
      <c r="AM215" s="109">
        <v>0</v>
      </c>
      <c r="AN215" s="109">
        <f>'[1]ЯЙЦО, ТВОРОГ, КАШИ'!$I$160</f>
        <v>0</v>
      </c>
      <c r="AO215" s="70" t="s">
        <v>38</v>
      </c>
      <c r="AP215" s="65" t="str">
        <f>'[1]ЯЙЦО, ТВОРОГ, КАШИ'!$E$139</f>
        <v>Яйцо отварное</v>
      </c>
      <c r="AQ215" s="71">
        <f>'[1]ЯЙЦО, ТВОРОГ, КАШИ'!$E$142</f>
        <v>50</v>
      </c>
      <c r="AR215" s="109">
        <f>'[1]ЯЙЦО, ТВОРОГ, КАШИ'!$A$160</f>
        <v>6.1</v>
      </c>
      <c r="AS215" s="109">
        <f>'[1]ЯЙЦО, ТВОРОГ, КАШИ'!$C$160</f>
        <v>5.5</v>
      </c>
      <c r="AT215" s="109">
        <f>'[1]ЯЙЦО, ТВОРОГ, КАШИ'!$E$160</f>
        <v>0.3</v>
      </c>
      <c r="AU215" s="109">
        <f>'[1]ЯЙЦО, ТВОРОГ, КАШИ'!$G$160</f>
        <v>75.2</v>
      </c>
      <c r="AV215" s="109">
        <v>0</v>
      </c>
      <c r="AW215" s="109">
        <v>0</v>
      </c>
      <c r="AX215" s="109">
        <v>100</v>
      </c>
      <c r="AY215" s="109">
        <v>0</v>
      </c>
      <c r="AZ215" s="109">
        <v>22</v>
      </c>
      <c r="BA215" s="109">
        <v>76.8</v>
      </c>
      <c r="BB215" s="109">
        <v>4.8</v>
      </c>
      <c r="BC215" s="109">
        <v>1</v>
      </c>
      <c r="BD215" s="109">
        <v>19.5</v>
      </c>
      <c r="BE215" s="109">
        <v>0</v>
      </c>
      <c r="BF215" s="109">
        <v>0</v>
      </c>
      <c r="BG215" s="109">
        <v>0</v>
      </c>
      <c r="BH215" s="109">
        <f>'[1]ЯЙЦО, ТВОРОГ, КАШИ'!$I$160</f>
        <v>0</v>
      </c>
    </row>
    <row r="216" spans="1:60" s="8" customFormat="1" ht="15.6" customHeight="1" x14ac:dyDescent="0.25">
      <c r="A216" s="71" t="s">
        <v>78</v>
      </c>
      <c r="B216" s="65" t="str">
        <f>'[1]ЯЙЦО, ТВОРОГ, КАШИ'!$E$182</f>
        <v>Каша манная молочная жидкая</v>
      </c>
      <c r="C216" s="71">
        <f>'[1]ЯЙЦО, ТВОРОГ, КАШИ'!$E$185</f>
        <v>200</v>
      </c>
      <c r="D216" s="110">
        <f>'[1]ЯЙЦО, ТВОРОГ, КАШИ'!$A$201</f>
        <v>7.1</v>
      </c>
      <c r="E216" s="110">
        <f>'[1]ЯЙЦО, ТВОРОГ, КАШИ'!$C$201</f>
        <v>10.72</v>
      </c>
      <c r="F216" s="110">
        <f>'[1]ЯЙЦО, ТВОРОГ, КАШИ'!$E$201</f>
        <v>18.899999999999999</v>
      </c>
      <c r="G216" s="110">
        <f>'[1]ЯЙЦО, ТВОРОГ, КАШИ'!$G$201</f>
        <v>150.19999999999999</v>
      </c>
      <c r="H216" s="110">
        <v>0</v>
      </c>
      <c r="I216" s="110">
        <v>0</v>
      </c>
      <c r="J216" s="110">
        <v>0</v>
      </c>
      <c r="K216" s="110">
        <v>0</v>
      </c>
      <c r="L216" s="110">
        <v>1.5</v>
      </c>
      <c r="M216" s="110">
        <v>15</v>
      </c>
      <c r="N216" s="110">
        <v>37</v>
      </c>
      <c r="O216" s="110">
        <v>0.5</v>
      </c>
      <c r="P216" s="110">
        <v>1.2</v>
      </c>
      <c r="Q216" s="110">
        <v>0</v>
      </c>
      <c r="R216" s="110">
        <v>0</v>
      </c>
      <c r="S216" s="110">
        <v>0</v>
      </c>
      <c r="T216" s="110">
        <f>'[1]ЯЙЦО, ТВОРОГ, КАШИ'!$I$201</f>
        <v>1.2</v>
      </c>
      <c r="U216" s="71" t="s">
        <v>77</v>
      </c>
      <c r="V216" s="65" t="str">
        <f>'[1]ЯЙЦО, ТВОРОГ, КАШИ'!$P$182</f>
        <v>Каша манная молочная жидкая</v>
      </c>
      <c r="W216" s="71">
        <f>'[1]ЯЙЦО, ТВОРОГ, КАШИ'!$P$185</f>
        <v>250</v>
      </c>
      <c r="X216" s="110">
        <f>'[1]ЯЙЦО, ТВОРОГ, КАШИ'!$L$201</f>
        <v>8.875</v>
      </c>
      <c r="Y216" s="110">
        <f>'[1]ЯЙЦО, ТВОРОГ, КАШИ'!$N$201</f>
        <v>13.4</v>
      </c>
      <c r="Z216" s="110">
        <f>'[1]ЯЙЦО, ТВОРОГ, КАШИ'!$P$201</f>
        <v>23.625</v>
      </c>
      <c r="AA216" s="110">
        <f>'[1]ЯЙЦО, ТВОРОГ, КАШИ'!$R$201</f>
        <v>187.75</v>
      </c>
      <c r="AB216" s="110">
        <v>0</v>
      </c>
      <c r="AC216" s="110">
        <v>0</v>
      </c>
      <c r="AD216" s="110">
        <v>0</v>
      </c>
      <c r="AE216" s="110">
        <v>0</v>
      </c>
      <c r="AF216" s="110">
        <v>1.875</v>
      </c>
      <c r="AG216" s="110">
        <v>18.75</v>
      </c>
      <c r="AH216" s="110">
        <v>46.25</v>
      </c>
      <c r="AI216" s="110">
        <v>0.625</v>
      </c>
      <c r="AJ216" s="110">
        <v>1.5</v>
      </c>
      <c r="AK216" s="110">
        <v>0</v>
      </c>
      <c r="AL216" s="110">
        <v>0</v>
      </c>
      <c r="AM216" s="110">
        <v>0</v>
      </c>
      <c r="AN216" s="110">
        <f>'[1]ЯЙЦО, ТВОРОГ, КАШИ'!$T$201</f>
        <v>1.5</v>
      </c>
      <c r="AO216" s="70" t="s">
        <v>77</v>
      </c>
      <c r="AP216" s="65" t="str">
        <f>'[1]ЯЙЦО, ТВОРОГ, КАШИ'!$P$182</f>
        <v>Каша манная молочная жидкая</v>
      </c>
      <c r="AQ216" s="71">
        <f>'[1]ЯЙЦО, ТВОРОГ, КАШИ'!$P$185</f>
        <v>250</v>
      </c>
      <c r="AR216" s="109">
        <f>'[1]ЯЙЦО, ТВОРОГ, КАШИ'!$L$201</f>
        <v>8.875</v>
      </c>
      <c r="AS216" s="109">
        <f>'[1]ЯЙЦО, ТВОРОГ, КАШИ'!$N$201</f>
        <v>13.4</v>
      </c>
      <c r="AT216" s="109">
        <f>'[1]ЯЙЦО, ТВОРОГ, КАШИ'!$P$201</f>
        <v>23.625</v>
      </c>
      <c r="AU216" s="109">
        <f>'[1]ЯЙЦО, ТВОРОГ, КАШИ'!$R$201</f>
        <v>187.75</v>
      </c>
      <c r="AV216" s="109">
        <v>0</v>
      </c>
      <c r="AW216" s="109">
        <v>0</v>
      </c>
      <c r="AX216" s="109">
        <v>0</v>
      </c>
      <c r="AY216" s="109">
        <v>0</v>
      </c>
      <c r="AZ216" s="109">
        <v>1.875</v>
      </c>
      <c r="BA216" s="109">
        <v>18.75</v>
      </c>
      <c r="BB216" s="109">
        <v>46.25</v>
      </c>
      <c r="BC216" s="109">
        <v>0.625</v>
      </c>
      <c r="BD216" s="109">
        <v>1.5</v>
      </c>
      <c r="BE216" s="109">
        <v>0</v>
      </c>
      <c r="BF216" s="109">
        <v>0</v>
      </c>
      <c r="BG216" s="109">
        <v>0</v>
      </c>
      <c r="BH216" s="109">
        <f>'[1]ЯЙЦО, ТВОРОГ, КАШИ'!$T$201</f>
        <v>1.5</v>
      </c>
    </row>
    <row r="217" spans="1:60" s="8" customFormat="1" ht="15.6" customHeight="1" x14ac:dyDescent="0.25">
      <c r="A217" s="70" t="s">
        <v>76</v>
      </c>
      <c r="B217" s="66" t="str">
        <f>[1]НАПИТКИ!$P$11</f>
        <v>Чай с сахаром</v>
      </c>
      <c r="C217" s="71">
        <f>[1]НАПИТКИ!$P$14</f>
        <v>200</v>
      </c>
      <c r="D217" s="109">
        <f>[1]НАПИТКИ!$L$29</f>
        <v>0.15999999999999998</v>
      </c>
      <c r="E217" s="109">
        <f>[1]НАПИТКИ!$N$29</f>
        <v>0</v>
      </c>
      <c r="F217" s="109">
        <f>[1]НАПИТКИ!$P$29</f>
        <v>15.440000000000001</v>
      </c>
      <c r="G217" s="109">
        <f>[1]НАПИТКИ!$R$29</f>
        <v>62.239999999999995</v>
      </c>
      <c r="H217" s="109">
        <v>0</v>
      </c>
      <c r="I217" s="109">
        <v>0</v>
      </c>
      <c r="J217" s="109">
        <v>0</v>
      </c>
      <c r="K217" s="109">
        <v>0</v>
      </c>
      <c r="L217" s="109">
        <v>11.1</v>
      </c>
      <c r="M217" s="109">
        <v>2.8</v>
      </c>
      <c r="N217" s="109">
        <v>0.28000000000000003</v>
      </c>
      <c r="O217" s="109">
        <v>0.32</v>
      </c>
      <c r="P217" s="109">
        <v>27</v>
      </c>
      <c r="Q217" s="109">
        <v>0</v>
      </c>
      <c r="R217" s="109">
        <v>0</v>
      </c>
      <c r="S217" s="109">
        <v>0.5</v>
      </c>
      <c r="T217" s="109">
        <f>[1]НАПИТКИ!$T$29</f>
        <v>2.6666666666666665E-2</v>
      </c>
      <c r="U217" s="70" t="s">
        <v>76</v>
      </c>
      <c r="V217" s="66" t="str">
        <f>[1]НАПИТКИ!$P$11</f>
        <v>Чай с сахаром</v>
      </c>
      <c r="W217" s="71">
        <f>[1]НАПИТКИ!$P$14</f>
        <v>200</v>
      </c>
      <c r="X217" s="109">
        <f>[1]НАПИТКИ!$L$29</f>
        <v>0.15999999999999998</v>
      </c>
      <c r="Y217" s="109">
        <f>[1]НАПИТКИ!$N$29</f>
        <v>0</v>
      </c>
      <c r="Z217" s="109">
        <f>[1]НАПИТКИ!$P$29</f>
        <v>15.440000000000001</v>
      </c>
      <c r="AA217" s="109">
        <f>[1]НАПИТКИ!$R$29</f>
        <v>62.239999999999995</v>
      </c>
      <c r="AB217" s="109">
        <v>0</v>
      </c>
      <c r="AC217" s="109">
        <v>0</v>
      </c>
      <c r="AD217" s="109">
        <v>0</v>
      </c>
      <c r="AE217" s="109">
        <v>0</v>
      </c>
      <c r="AF217" s="109">
        <v>11.1</v>
      </c>
      <c r="AG217" s="109">
        <v>2.8</v>
      </c>
      <c r="AH217" s="109">
        <v>0.28000000000000003</v>
      </c>
      <c r="AI217" s="109">
        <v>0.32</v>
      </c>
      <c r="AJ217" s="109">
        <v>27</v>
      </c>
      <c r="AK217" s="109">
        <v>0</v>
      </c>
      <c r="AL217" s="109">
        <v>0</v>
      </c>
      <c r="AM217" s="109">
        <v>0.5</v>
      </c>
      <c r="AN217" s="109">
        <f>[1]НАПИТКИ!$T$29</f>
        <v>2.6666666666666665E-2</v>
      </c>
      <c r="AO217" s="70" t="s">
        <v>76</v>
      </c>
      <c r="AP217" s="66" t="str">
        <f>[1]НАПИТКИ!$P$11</f>
        <v>Чай с сахаром</v>
      </c>
      <c r="AQ217" s="71">
        <f>[1]НАПИТКИ!$P$14</f>
        <v>200</v>
      </c>
      <c r="AR217" s="109">
        <f>[1]НАПИТКИ!$L$29</f>
        <v>0.15999999999999998</v>
      </c>
      <c r="AS217" s="109">
        <f>[1]НАПИТКИ!$N$29</f>
        <v>0</v>
      </c>
      <c r="AT217" s="109">
        <f>[1]НАПИТКИ!$P$29</f>
        <v>15.440000000000001</v>
      </c>
      <c r="AU217" s="109">
        <f>[1]НАПИТКИ!$R$29</f>
        <v>62.239999999999995</v>
      </c>
      <c r="AV217" s="109">
        <v>0</v>
      </c>
      <c r="AW217" s="109">
        <v>0</v>
      </c>
      <c r="AX217" s="109">
        <v>0</v>
      </c>
      <c r="AY217" s="109">
        <v>0</v>
      </c>
      <c r="AZ217" s="109">
        <v>11.1</v>
      </c>
      <c r="BA217" s="109">
        <v>2.8</v>
      </c>
      <c r="BB217" s="109">
        <v>0.28000000000000003</v>
      </c>
      <c r="BC217" s="109">
        <v>0.32</v>
      </c>
      <c r="BD217" s="109">
        <v>27</v>
      </c>
      <c r="BE217" s="109">
        <v>0</v>
      </c>
      <c r="BF217" s="109">
        <v>0</v>
      </c>
      <c r="BG217" s="109">
        <v>0.5</v>
      </c>
      <c r="BH217" s="109">
        <f>[1]НАПИТКИ!$T$29</f>
        <v>2.6666666666666665E-2</v>
      </c>
    </row>
    <row r="218" spans="1:60" s="8" customFormat="1" ht="15.6" customHeight="1" x14ac:dyDescent="0.25">
      <c r="A218" s="70" t="s">
        <v>19</v>
      </c>
      <c r="B218" s="65" t="str">
        <f>'[1]ФРУКТЫ, ОВОЩИ'!$P$11</f>
        <v>Фрукты свежие (яблоки)</v>
      </c>
      <c r="C218" s="71">
        <f>'[1]ФРУКТЫ, ОВОЩИ'!$E$14</f>
        <v>100</v>
      </c>
      <c r="D218" s="109">
        <f>'[1]ФРУКТЫ, ОВОЩИ'!$A$27</f>
        <v>0.4</v>
      </c>
      <c r="E218" s="109">
        <f>'[1]ФРУКТЫ, ОВОЩИ'!$C$27</f>
        <v>0.4</v>
      </c>
      <c r="F218" s="109">
        <f>'[1]ФРУКТЫ, ОВОЩИ'!$E$27</f>
        <v>10.4</v>
      </c>
      <c r="G218" s="109">
        <f>'[1]ФРУКТЫ, ОВОЩИ'!$G$27</f>
        <v>45</v>
      </c>
      <c r="H218" s="109">
        <v>7.0000000000000007E-2</v>
      </c>
      <c r="I218" s="109">
        <v>0</v>
      </c>
      <c r="J218" s="109">
        <v>0.14000000000000001</v>
      </c>
      <c r="K218" s="109">
        <v>0</v>
      </c>
      <c r="L218" s="109">
        <v>36</v>
      </c>
      <c r="M218" s="109">
        <v>61.2</v>
      </c>
      <c r="N218" s="109">
        <v>16.399999999999999</v>
      </c>
      <c r="O218" s="109">
        <v>0.3</v>
      </c>
      <c r="P218" s="109">
        <v>45</v>
      </c>
      <c r="Q218" s="109">
        <v>0</v>
      </c>
      <c r="R218" s="109">
        <v>0</v>
      </c>
      <c r="S218" s="109">
        <v>0</v>
      </c>
      <c r="T218" s="109">
        <f>'[1]ФРУКТЫ, ОВОЩИ'!$I$27</f>
        <v>10</v>
      </c>
      <c r="U218" s="70" t="s">
        <v>19</v>
      </c>
      <c r="V218" s="65" t="str">
        <f>'[1]ФРУКТЫ, ОВОЩИ'!$P$11</f>
        <v>Фрукты свежие (яблоки)</v>
      </c>
      <c r="W218" s="71">
        <f>'[1]ФРУКТЫ, ОВОЩИ'!$E$14</f>
        <v>100</v>
      </c>
      <c r="X218" s="109">
        <f>'[1]ФРУКТЫ, ОВОЩИ'!$A$27</f>
        <v>0.4</v>
      </c>
      <c r="Y218" s="109">
        <f>'[1]ФРУКТЫ, ОВОЩИ'!$C$27</f>
        <v>0.4</v>
      </c>
      <c r="Z218" s="109">
        <f>'[1]ФРУКТЫ, ОВОЩИ'!$E$27</f>
        <v>10.4</v>
      </c>
      <c r="AA218" s="109">
        <f>'[1]ФРУКТЫ, ОВОЩИ'!$G$27</f>
        <v>45</v>
      </c>
      <c r="AB218" s="109">
        <v>7.0000000000000007E-2</v>
      </c>
      <c r="AC218" s="109">
        <v>0</v>
      </c>
      <c r="AD218" s="109">
        <v>0.14000000000000001</v>
      </c>
      <c r="AE218" s="109">
        <v>0</v>
      </c>
      <c r="AF218" s="109">
        <v>36</v>
      </c>
      <c r="AG218" s="109">
        <v>61.2</v>
      </c>
      <c r="AH218" s="109">
        <v>16.399999999999999</v>
      </c>
      <c r="AI218" s="109">
        <v>0.3</v>
      </c>
      <c r="AJ218" s="109">
        <v>45</v>
      </c>
      <c r="AK218" s="109">
        <v>0</v>
      </c>
      <c r="AL218" s="109">
        <v>0</v>
      </c>
      <c r="AM218" s="109">
        <v>0</v>
      </c>
      <c r="AN218" s="109">
        <f>'[1]ФРУКТЫ, ОВОЩИ'!$I$27</f>
        <v>10</v>
      </c>
      <c r="AO218" s="70" t="s">
        <v>19</v>
      </c>
      <c r="AP218" s="65" t="str">
        <f>'[1]ФРУКТЫ, ОВОЩИ'!$P$11</f>
        <v>Фрукты свежие (яблоки)</v>
      </c>
      <c r="AQ218" s="71">
        <f>'[1]ФРУКТЫ, ОВОЩИ'!$E$14</f>
        <v>100</v>
      </c>
      <c r="AR218" s="109">
        <f>'[1]ФРУКТЫ, ОВОЩИ'!$A$27</f>
        <v>0.4</v>
      </c>
      <c r="AS218" s="109">
        <f>'[1]ФРУКТЫ, ОВОЩИ'!$C$27</f>
        <v>0.4</v>
      </c>
      <c r="AT218" s="109">
        <f>'[1]ФРУКТЫ, ОВОЩИ'!$E$27</f>
        <v>10.4</v>
      </c>
      <c r="AU218" s="109">
        <f>'[1]ФРУКТЫ, ОВОЩИ'!$G$27</f>
        <v>45</v>
      </c>
      <c r="AV218" s="109">
        <v>7.0000000000000007E-2</v>
      </c>
      <c r="AW218" s="109">
        <v>0</v>
      </c>
      <c r="AX218" s="109">
        <v>0.14000000000000001</v>
      </c>
      <c r="AY218" s="109">
        <v>0</v>
      </c>
      <c r="AZ218" s="109">
        <v>36</v>
      </c>
      <c r="BA218" s="109">
        <v>61.2</v>
      </c>
      <c r="BB218" s="109">
        <v>16.399999999999999</v>
      </c>
      <c r="BC218" s="109">
        <v>0.3</v>
      </c>
      <c r="BD218" s="109">
        <v>45</v>
      </c>
      <c r="BE218" s="109">
        <v>0</v>
      </c>
      <c r="BF218" s="109">
        <v>0</v>
      </c>
      <c r="BG218" s="109">
        <v>0</v>
      </c>
      <c r="BH218" s="109">
        <f>'[1]ФРУКТЫ, ОВОЩИ'!$I$27</f>
        <v>10</v>
      </c>
    </row>
    <row r="219" spans="1:60" s="8" customFormat="1" ht="15.6" hidden="1" customHeight="1" x14ac:dyDescent="0.25">
      <c r="A219" s="70"/>
      <c r="B219" s="65"/>
      <c r="C219" s="71"/>
      <c r="D219" s="109"/>
      <c r="E219" s="109"/>
      <c r="F219" s="109"/>
      <c r="G219" s="109"/>
      <c r="H219" s="109"/>
      <c r="I219" s="109"/>
      <c r="J219" s="109"/>
      <c r="K219" s="109"/>
      <c r="L219" s="109"/>
      <c r="M219" s="109"/>
      <c r="N219" s="109"/>
      <c r="O219" s="109"/>
      <c r="P219" s="109"/>
      <c r="Q219" s="109"/>
      <c r="R219" s="109"/>
      <c r="S219" s="109"/>
      <c r="T219" s="109"/>
      <c r="U219" s="70"/>
      <c r="V219" s="65"/>
      <c r="W219" s="71"/>
      <c r="X219" s="109"/>
      <c r="Y219" s="109"/>
      <c r="Z219" s="109"/>
      <c r="AA219" s="109"/>
      <c r="AB219" s="109"/>
      <c r="AC219" s="109"/>
      <c r="AD219" s="109"/>
      <c r="AE219" s="109"/>
      <c r="AF219" s="109"/>
      <c r="AG219" s="109"/>
      <c r="AH219" s="109"/>
      <c r="AI219" s="109"/>
      <c r="AJ219" s="109"/>
      <c r="AK219" s="109"/>
      <c r="AL219" s="109"/>
      <c r="AM219" s="109"/>
      <c r="AN219" s="109"/>
      <c r="AO219" s="70"/>
      <c r="AP219" s="65"/>
      <c r="AQ219" s="71"/>
      <c r="AR219" s="109"/>
      <c r="AS219" s="109"/>
      <c r="AT219" s="109"/>
      <c r="AU219" s="109"/>
      <c r="AV219" s="109"/>
      <c r="AW219" s="109"/>
      <c r="AX219" s="109"/>
      <c r="AY219" s="109"/>
      <c r="AZ219" s="109"/>
      <c r="BA219" s="109"/>
      <c r="BB219" s="109"/>
      <c r="BC219" s="109"/>
      <c r="BD219" s="109"/>
      <c r="BE219" s="109"/>
      <c r="BF219" s="109"/>
      <c r="BG219" s="109"/>
      <c r="BH219" s="109"/>
    </row>
    <row r="220" spans="1:60" s="8" customFormat="1" ht="15.75" hidden="1" customHeight="1" x14ac:dyDescent="0.25">
      <c r="A220" s="70"/>
      <c r="B220" s="65"/>
      <c r="C220" s="71"/>
      <c r="D220" s="109"/>
      <c r="E220" s="109"/>
      <c r="F220" s="109"/>
      <c r="G220" s="109"/>
      <c r="H220" s="112"/>
      <c r="I220" s="112"/>
      <c r="J220" s="112"/>
      <c r="K220" s="112"/>
      <c r="L220" s="112"/>
      <c r="M220" s="112"/>
      <c r="N220" s="112"/>
      <c r="O220" s="112"/>
      <c r="P220" s="109"/>
      <c r="Q220" s="109"/>
      <c r="R220" s="109"/>
      <c r="S220" s="109"/>
      <c r="T220" s="109"/>
      <c r="U220" s="70"/>
      <c r="V220" s="65"/>
      <c r="W220" s="71"/>
      <c r="X220" s="109"/>
      <c r="Y220" s="109"/>
      <c r="Z220" s="109"/>
      <c r="AA220" s="109"/>
      <c r="AB220" s="112"/>
      <c r="AC220" s="112"/>
      <c r="AD220" s="112"/>
      <c r="AE220" s="112"/>
      <c r="AF220" s="112"/>
      <c r="AG220" s="112"/>
      <c r="AH220" s="112"/>
      <c r="AI220" s="112"/>
      <c r="AJ220" s="109"/>
      <c r="AK220" s="109"/>
      <c r="AL220" s="109"/>
      <c r="AM220" s="109"/>
      <c r="AN220" s="109"/>
      <c r="AO220" s="70"/>
      <c r="AP220" s="65"/>
      <c r="AQ220" s="71"/>
      <c r="AR220" s="109"/>
      <c r="AS220" s="109"/>
      <c r="AT220" s="109"/>
      <c r="AU220" s="109"/>
      <c r="AV220" s="112"/>
      <c r="AW220" s="112"/>
      <c r="AX220" s="112"/>
      <c r="AY220" s="112"/>
      <c r="AZ220" s="112"/>
      <c r="BA220" s="112"/>
      <c r="BB220" s="112"/>
      <c r="BC220" s="112"/>
      <c r="BD220" s="109"/>
      <c r="BE220" s="109"/>
      <c r="BF220" s="109"/>
      <c r="BG220" s="109"/>
      <c r="BH220" s="109"/>
    </row>
    <row r="221" spans="1:60" s="8" customFormat="1" ht="15.6" customHeight="1" x14ac:dyDescent="0.25">
      <c r="A221" s="70" t="s">
        <v>18</v>
      </c>
      <c r="B221" s="65" t="str">
        <f>'[1]ГАСТРОНОМИЯ, ВЫПЕЧКА'!$E$52</f>
        <v>Хлеб пшеничный</v>
      </c>
      <c r="C221" s="71">
        <f>'[1]ГАСТРОНОМИЯ, ВЫПЕЧКА'!$E$54</f>
        <v>35</v>
      </c>
      <c r="D221" s="109">
        <f>'[1]ГАСТРОНОМИЯ, ВЫПЕЧКА'!$A$72</f>
        <v>0.3</v>
      </c>
      <c r="E221" s="109">
        <f>'[1]ГАСТРОНОМИЯ, ВЫПЕЧКА'!$C$72</f>
        <v>0.04</v>
      </c>
      <c r="F221" s="109">
        <f>'[1]ГАСТРОНОМИЯ, ВЫПЕЧКА'!$E$72</f>
        <v>17</v>
      </c>
      <c r="G221" s="109">
        <f>'[1]ГАСТРОНОМИЯ, ВЫПЕЧКА'!$G$72</f>
        <v>73</v>
      </c>
      <c r="H221" s="109">
        <v>0.02</v>
      </c>
      <c r="I221" s="109">
        <v>0.3</v>
      </c>
      <c r="J221" s="109">
        <v>0</v>
      </c>
      <c r="K221" s="109">
        <v>0</v>
      </c>
      <c r="L221" s="109">
        <v>4.5999999999999996</v>
      </c>
      <c r="M221" s="109">
        <v>17.399999999999999</v>
      </c>
      <c r="N221" s="109">
        <v>6.6</v>
      </c>
      <c r="O221" s="109">
        <v>0.22</v>
      </c>
      <c r="P221" s="109">
        <v>8</v>
      </c>
      <c r="Q221" s="109">
        <v>0</v>
      </c>
      <c r="R221" s="109">
        <v>0</v>
      </c>
      <c r="S221" s="109">
        <v>0</v>
      </c>
      <c r="T221" s="109">
        <f>'[1]ГАСТРОНОМИЯ, ВЫПЕЧКА'!$I$72</f>
        <v>0</v>
      </c>
      <c r="U221" s="70" t="s">
        <v>9</v>
      </c>
      <c r="V221" s="65" t="str">
        <f>'[1]ГАСТРОНОМИЯ, ВЫПЕЧКА'!$AA$52</f>
        <v>Хлеб пшеничный</v>
      </c>
      <c r="W221" s="71">
        <f>'[1]ГАСТРОНОМИЯ, ВЫПЕЧКА'!$AL$54</f>
        <v>50</v>
      </c>
      <c r="X221" s="109">
        <f>'[1]ГАСТРОНОМИЯ, ВЫПЕЧКА'!$AH$72</f>
        <v>0.42857142857142855</v>
      </c>
      <c r="Y221" s="109">
        <f>'[1]ГАСТРОНОМИЯ, ВЫПЕЧКА'!$AJ$72</f>
        <v>5.7142857142857141E-2</v>
      </c>
      <c r="Z221" s="109">
        <f>'[1]ГАСТРОНОМИЯ, ВЫПЕЧКА'!$AL$72</f>
        <v>24.285714285714285</v>
      </c>
      <c r="AA221" s="109">
        <f>'[1]ГАСТРОНОМИЯ, ВЫПЕЧКА'!$AN$72</f>
        <v>104.28571428571429</v>
      </c>
      <c r="AB221" s="109">
        <f>H221*50/35</f>
        <v>2.8571428571428571E-2</v>
      </c>
      <c r="AC221" s="109">
        <f t="shared" ref="AC221:AM221" si="438">I221*50/35</f>
        <v>0.42857142857142855</v>
      </c>
      <c r="AD221" s="109">
        <f t="shared" si="438"/>
        <v>0</v>
      </c>
      <c r="AE221" s="109">
        <f t="shared" si="438"/>
        <v>0</v>
      </c>
      <c r="AF221" s="109">
        <f t="shared" si="438"/>
        <v>6.5714285714285703</v>
      </c>
      <c r="AG221" s="109">
        <f t="shared" si="438"/>
        <v>24.857142857142854</v>
      </c>
      <c r="AH221" s="109">
        <f t="shared" si="438"/>
        <v>9.4285714285714288</v>
      </c>
      <c r="AI221" s="109">
        <f t="shared" si="438"/>
        <v>0.31428571428571428</v>
      </c>
      <c r="AJ221" s="109">
        <f t="shared" si="438"/>
        <v>11.428571428571429</v>
      </c>
      <c r="AK221" s="109">
        <f t="shared" si="438"/>
        <v>0</v>
      </c>
      <c r="AL221" s="109">
        <f t="shared" si="438"/>
        <v>0</v>
      </c>
      <c r="AM221" s="109">
        <f t="shared" si="438"/>
        <v>0</v>
      </c>
      <c r="AN221" s="109">
        <f>'[1]ГАСТРОНОМИЯ, ВЫПЕЧКА'!$AP$72</f>
        <v>0</v>
      </c>
      <c r="AO221" s="70" t="s">
        <v>9</v>
      </c>
      <c r="AP221" s="65" t="str">
        <f>'[1]ГАСТРОНОМИЯ, ВЫПЕЧКА'!$AA$52</f>
        <v>Хлеб пшеничный</v>
      </c>
      <c r="AQ221" s="71">
        <f>'[1]ГАСТРОНОМИЯ, ВЫПЕЧКА'!$AL$54</f>
        <v>50</v>
      </c>
      <c r="AR221" s="109">
        <f>'[1]ГАСТРОНОМИЯ, ВЫПЕЧКА'!$AH$72</f>
        <v>0.42857142857142855</v>
      </c>
      <c r="AS221" s="109">
        <f>'[1]ГАСТРОНОМИЯ, ВЫПЕЧКА'!$AJ$72</f>
        <v>5.7142857142857141E-2</v>
      </c>
      <c r="AT221" s="109">
        <f>'[1]ГАСТРОНОМИЯ, ВЫПЕЧКА'!$AL$72</f>
        <v>24.285714285714285</v>
      </c>
      <c r="AU221" s="109">
        <f>'[1]ГАСТРОНОМИЯ, ВЫПЕЧКА'!$AN$72</f>
        <v>104.28571428571429</v>
      </c>
      <c r="AV221" s="109">
        <v>2.8571428571428571E-2</v>
      </c>
      <c r="AW221" s="109">
        <v>0.42857142857142855</v>
      </c>
      <c r="AX221" s="109">
        <v>0</v>
      </c>
      <c r="AY221" s="109">
        <v>0</v>
      </c>
      <c r="AZ221" s="109">
        <v>6.5714285714285703</v>
      </c>
      <c r="BA221" s="109">
        <v>24.857142857142854</v>
      </c>
      <c r="BB221" s="109">
        <v>9.4285714285714288</v>
      </c>
      <c r="BC221" s="109">
        <v>0.31428571428571428</v>
      </c>
      <c r="BD221" s="109">
        <v>11.428571428571429</v>
      </c>
      <c r="BE221" s="109">
        <v>0</v>
      </c>
      <c r="BF221" s="109">
        <v>0</v>
      </c>
      <c r="BG221" s="109">
        <v>0</v>
      </c>
      <c r="BH221" s="109">
        <f>'[1]ГАСТРОНОМИЯ, ВЫПЕЧКА'!$AP$72</f>
        <v>0</v>
      </c>
    </row>
    <row r="222" spans="1:60" s="8" customFormat="1" ht="15.6" customHeight="1" x14ac:dyDescent="0.25">
      <c r="A222" s="70" t="s">
        <v>17</v>
      </c>
      <c r="B222" s="65" t="str">
        <f>'[1]ГАСТРОНОМИЯ, ВЫПЕЧКА'!$E$11</f>
        <v>Хлеб ржано-пшеничный</v>
      </c>
      <c r="C222" s="71">
        <f>'[1]ГАСТРОНОМИЯ, ВЫПЕЧКА'!$E$13</f>
        <v>20</v>
      </c>
      <c r="D222" s="109">
        <f>'[1]ГАСТРОНОМИЯ, ВЫПЕЧКА'!$A$31</f>
        <v>1</v>
      </c>
      <c r="E222" s="109">
        <f>'[1]ГАСТРОНОМИЯ, ВЫПЕЧКА'!$C$31</f>
        <v>0.7</v>
      </c>
      <c r="F222" s="109">
        <f>'[1]ГАСТРОНОМИЯ, ВЫПЕЧКА'!$E$31</f>
        <v>6.7</v>
      </c>
      <c r="G222" s="109">
        <f>'[1]ГАСТРОНОМИЯ, ВЫПЕЧКА'!$G$31</f>
        <v>35</v>
      </c>
      <c r="H222" s="109">
        <v>0.13</v>
      </c>
      <c r="I222" s="109">
        <v>0</v>
      </c>
      <c r="J222" s="109">
        <v>0</v>
      </c>
      <c r="K222" s="109">
        <v>0</v>
      </c>
      <c r="L222" s="109">
        <v>5.75</v>
      </c>
      <c r="M222" s="109">
        <v>26.5</v>
      </c>
      <c r="N222" s="109">
        <v>6.25</v>
      </c>
      <c r="O222" s="109">
        <v>0.78</v>
      </c>
      <c r="P222" s="109">
        <v>6</v>
      </c>
      <c r="Q222" s="109">
        <v>0</v>
      </c>
      <c r="R222" s="109">
        <v>0</v>
      </c>
      <c r="S222" s="109">
        <v>0</v>
      </c>
      <c r="T222" s="109">
        <v>0</v>
      </c>
      <c r="U222" s="70" t="s">
        <v>121</v>
      </c>
      <c r="V222" s="65" t="str">
        <f>'[1]ГАСТРОНОМИЯ, ВЫПЕЧКА'!$AA$11</f>
        <v>Хлеб ржано-пшеничный</v>
      </c>
      <c r="W222" s="71">
        <f>'[1]ГАСТРОНОМИЯ, ВЫПЕЧКА'!$P$13</f>
        <v>35</v>
      </c>
      <c r="X222" s="109">
        <f>'[1]ГАСТРОНОМИЯ, ВЫПЕЧКА'!$L$31</f>
        <v>1.75</v>
      </c>
      <c r="Y222" s="109">
        <f>'[1]ГАСТРОНОМИЯ, ВЫПЕЧКА'!$N$31</f>
        <v>1.2250000000000001</v>
      </c>
      <c r="Z222" s="109">
        <f>'[1]ГАСТРОНОМИЯ, ВЫПЕЧКА'!$P$31</f>
        <v>11.725</v>
      </c>
      <c r="AA222" s="109">
        <f>'[1]ГАСТРОНОМИЯ, ВЫПЕЧКА'!$R$31</f>
        <v>61.25</v>
      </c>
      <c r="AB222" s="109">
        <v>0.1</v>
      </c>
      <c r="AC222" s="109">
        <f t="shared" ref="AC222:AH222" si="439">I222*35/20</f>
        <v>0</v>
      </c>
      <c r="AD222" s="109">
        <f t="shared" si="439"/>
        <v>0</v>
      </c>
      <c r="AE222" s="109">
        <f t="shared" si="439"/>
        <v>0</v>
      </c>
      <c r="AF222" s="109">
        <f t="shared" si="439"/>
        <v>10.0625</v>
      </c>
      <c r="AG222" s="109">
        <f t="shared" si="439"/>
        <v>46.375</v>
      </c>
      <c r="AH222" s="109">
        <f t="shared" si="439"/>
        <v>10.9375</v>
      </c>
      <c r="AI222" s="109">
        <v>2</v>
      </c>
      <c r="AJ222" s="109">
        <f t="shared" ref="AJ222:AM222" si="440">P222*35/20</f>
        <v>10.5</v>
      </c>
      <c r="AK222" s="109">
        <f t="shared" si="440"/>
        <v>0</v>
      </c>
      <c r="AL222" s="109">
        <f t="shared" si="440"/>
        <v>0</v>
      </c>
      <c r="AM222" s="109">
        <f t="shared" si="440"/>
        <v>0</v>
      </c>
      <c r="AN222" s="109">
        <f>'[1]ГАСТРОНОМИЯ, ВЫПЕЧКА'!$T$31</f>
        <v>0</v>
      </c>
      <c r="AO222" s="70" t="s">
        <v>121</v>
      </c>
      <c r="AP222" s="65" t="str">
        <f>'[1]ГАСТРОНОМИЯ, ВЫПЕЧКА'!$AA$11</f>
        <v>Хлеб ржано-пшеничный</v>
      </c>
      <c r="AQ222" s="71">
        <f>'[1]ГАСТРОНОМИЯ, ВЫПЕЧКА'!$P$13</f>
        <v>35</v>
      </c>
      <c r="AR222" s="109">
        <f>'[1]ГАСТРОНОМИЯ, ВЫПЕЧКА'!$L$31</f>
        <v>1.75</v>
      </c>
      <c r="AS222" s="109">
        <f>'[1]ГАСТРОНОМИЯ, ВЫПЕЧКА'!$N$31</f>
        <v>1.2250000000000001</v>
      </c>
      <c r="AT222" s="109">
        <f>'[1]ГАСТРОНОМИЯ, ВЫПЕЧКА'!$P$31</f>
        <v>11.725</v>
      </c>
      <c r="AU222" s="109">
        <f>'[1]ГАСТРОНОМИЯ, ВЫПЕЧКА'!$R$31</f>
        <v>61.25</v>
      </c>
      <c r="AV222" s="109">
        <v>0.1</v>
      </c>
      <c r="AW222" s="109">
        <v>0</v>
      </c>
      <c r="AX222" s="109">
        <v>0</v>
      </c>
      <c r="AY222" s="109">
        <v>0</v>
      </c>
      <c r="AZ222" s="109">
        <v>10.0625</v>
      </c>
      <c r="BA222" s="109">
        <v>46.375</v>
      </c>
      <c r="BB222" s="109">
        <v>10.9375</v>
      </c>
      <c r="BC222" s="109">
        <v>2</v>
      </c>
      <c r="BD222" s="109">
        <v>10.5</v>
      </c>
      <c r="BE222" s="109">
        <v>0</v>
      </c>
      <c r="BF222" s="109">
        <v>0</v>
      </c>
      <c r="BG222" s="109">
        <v>0</v>
      </c>
      <c r="BH222" s="109">
        <f>'[1]ГАСТРОНОМИЯ, ВЫПЕЧКА'!$T$31</f>
        <v>0</v>
      </c>
    </row>
    <row r="223" spans="1:60" s="8" customFormat="1" ht="15.75" customHeight="1" x14ac:dyDescent="0.25">
      <c r="A223" s="70"/>
      <c r="B223" s="65" t="s">
        <v>221</v>
      </c>
      <c r="C223" s="71">
        <v>200</v>
      </c>
      <c r="D223" s="109">
        <v>10</v>
      </c>
      <c r="E223" s="109">
        <v>5</v>
      </c>
      <c r="F223" s="109">
        <v>7</v>
      </c>
      <c r="G223" s="109">
        <v>108</v>
      </c>
      <c r="H223" s="112">
        <v>0</v>
      </c>
      <c r="I223" s="112">
        <v>0</v>
      </c>
      <c r="J223" s="112">
        <v>0.06</v>
      </c>
      <c r="K223" s="112">
        <v>0</v>
      </c>
      <c r="L223" s="112">
        <v>212.18</v>
      </c>
      <c r="M223" s="112">
        <v>112</v>
      </c>
      <c r="N223" s="112">
        <v>24.34</v>
      </c>
      <c r="O223" s="112">
        <v>0.18</v>
      </c>
      <c r="P223" s="109">
        <v>54</v>
      </c>
      <c r="Q223" s="109">
        <v>0</v>
      </c>
      <c r="R223" s="109">
        <v>0</v>
      </c>
      <c r="S223" s="109">
        <v>1</v>
      </c>
      <c r="T223" s="109">
        <v>0</v>
      </c>
      <c r="U223" s="70"/>
      <c r="V223" s="65" t="s">
        <v>221</v>
      </c>
      <c r="W223" s="71">
        <v>200</v>
      </c>
      <c r="X223" s="109">
        <v>10</v>
      </c>
      <c r="Y223" s="109">
        <v>5</v>
      </c>
      <c r="Z223" s="109">
        <v>7</v>
      </c>
      <c r="AA223" s="109">
        <v>108</v>
      </c>
      <c r="AB223" s="112">
        <v>0</v>
      </c>
      <c r="AC223" s="112">
        <v>0</v>
      </c>
      <c r="AD223" s="112">
        <v>0.06</v>
      </c>
      <c r="AE223" s="112">
        <v>0</v>
      </c>
      <c r="AF223" s="112">
        <v>212.18</v>
      </c>
      <c r="AG223" s="112">
        <v>112</v>
      </c>
      <c r="AH223" s="112">
        <v>24.34</v>
      </c>
      <c r="AI223" s="112">
        <v>0.18</v>
      </c>
      <c r="AJ223" s="109">
        <v>54</v>
      </c>
      <c r="AK223" s="109">
        <v>0</v>
      </c>
      <c r="AL223" s="109">
        <v>0</v>
      </c>
      <c r="AM223" s="109">
        <v>1</v>
      </c>
      <c r="AN223" s="109">
        <v>0</v>
      </c>
      <c r="AO223" s="70"/>
      <c r="AP223" s="65" t="s">
        <v>221</v>
      </c>
      <c r="AQ223" s="71">
        <v>200</v>
      </c>
      <c r="AR223" s="109">
        <v>10</v>
      </c>
      <c r="AS223" s="109">
        <v>5</v>
      </c>
      <c r="AT223" s="109">
        <v>7</v>
      </c>
      <c r="AU223" s="109">
        <v>108</v>
      </c>
      <c r="AV223" s="112">
        <v>0</v>
      </c>
      <c r="AW223" s="112">
        <v>0</v>
      </c>
      <c r="AX223" s="112">
        <v>0.06</v>
      </c>
      <c r="AY223" s="112">
        <v>0</v>
      </c>
      <c r="AZ223" s="112">
        <v>212.18</v>
      </c>
      <c r="BA223" s="112">
        <v>112</v>
      </c>
      <c r="BB223" s="112">
        <v>24.34</v>
      </c>
      <c r="BC223" s="112">
        <v>0.18</v>
      </c>
      <c r="BD223" s="109">
        <v>54</v>
      </c>
      <c r="BE223" s="109">
        <v>0</v>
      </c>
      <c r="BF223" s="109">
        <v>0</v>
      </c>
      <c r="BG223" s="109">
        <v>1</v>
      </c>
      <c r="BH223" s="109">
        <v>0</v>
      </c>
    </row>
    <row r="224" spans="1:60" s="8" customFormat="1" ht="15.6" customHeight="1" x14ac:dyDescent="0.25">
      <c r="A224" s="72"/>
      <c r="B224" s="13" t="s">
        <v>6</v>
      </c>
      <c r="C224" s="98">
        <f>SUM(C215:C218)</f>
        <v>550</v>
      </c>
      <c r="D224" s="111">
        <f>SUM(D215:D222)</f>
        <v>15.06</v>
      </c>
      <c r="E224" s="111">
        <f>SUM(E215:E222)</f>
        <v>17.359999999999996</v>
      </c>
      <c r="F224" s="111">
        <f>SUM(F215:F222)</f>
        <v>68.739999999999995</v>
      </c>
      <c r="G224" s="111">
        <f>SUM(G215:G222)</f>
        <v>440.64</v>
      </c>
      <c r="H224" s="111">
        <f>SUM(H215:H223)</f>
        <v>0.22000000000000003</v>
      </c>
      <c r="I224" s="111">
        <f t="shared" ref="I224:S224" si="441">SUM(I215:I223)</f>
        <v>0.3</v>
      </c>
      <c r="J224" s="111">
        <f t="shared" si="441"/>
        <v>100.2</v>
      </c>
      <c r="K224" s="111">
        <f t="shared" si="441"/>
        <v>0</v>
      </c>
      <c r="L224" s="111">
        <f t="shared" si="441"/>
        <v>293.13</v>
      </c>
      <c r="M224" s="111">
        <f t="shared" si="441"/>
        <v>311.70000000000005</v>
      </c>
      <c r="N224" s="111">
        <f t="shared" si="441"/>
        <v>95.67</v>
      </c>
      <c r="O224" s="111">
        <f t="shared" si="441"/>
        <v>2.8000000000000003</v>
      </c>
      <c r="P224" s="111">
        <f t="shared" si="441"/>
        <v>160.69999999999999</v>
      </c>
      <c r="Q224" s="111">
        <f t="shared" si="441"/>
        <v>0</v>
      </c>
      <c r="R224" s="111">
        <f t="shared" si="441"/>
        <v>0</v>
      </c>
      <c r="S224" s="111">
        <f t="shared" si="441"/>
        <v>1.5</v>
      </c>
      <c r="T224" s="111">
        <f>SUM(T215:T222)</f>
        <v>11.226666666666667</v>
      </c>
      <c r="U224" s="72"/>
      <c r="V224" s="13" t="s">
        <v>6</v>
      </c>
      <c r="W224" s="98">
        <f>SUM(W215:W218)</f>
        <v>600</v>
      </c>
      <c r="X224" s="111">
        <f>SUM(X215:X222)</f>
        <v>17.713571428571427</v>
      </c>
      <c r="Y224" s="111">
        <f>SUM(Y215:Y222)</f>
        <v>20.582142857142856</v>
      </c>
      <c r="Z224" s="111">
        <f>SUM(Z215:Z222)</f>
        <v>85.775714285714287</v>
      </c>
      <c r="AA224" s="111">
        <f>SUM(AA215:AA222)</f>
        <v>535.72571428571428</v>
      </c>
      <c r="AB224" s="111">
        <f>SUM(AB215:AB223)</f>
        <v>0.19857142857142857</v>
      </c>
      <c r="AC224" s="111">
        <f t="shared" ref="AC224:AM224" si="442">SUM(AC215:AC223)</f>
        <v>0.42857142857142855</v>
      </c>
      <c r="AD224" s="111">
        <f t="shared" si="442"/>
        <v>100.2</v>
      </c>
      <c r="AE224" s="111">
        <f t="shared" si="442"/>
        <v>0</v>
      </c>
      <c r="AF224" s="111">
        <f t="shared" si="442"/>
        <v>299.78892857142858</v>
      </c>
      <c r="AG224" s="111">
        <f t="shared" si="442"/>
        <v>342.78214285714284</v>
      </c>
      <c r="AH224" s="111">
        <f t="shared" si="442"/>
        <v>112.43607142857142</v>
      </c>
      <c r="AI224" s="111">
        <f t="shared" si="442"/>
        <v>4.7392857142857139</v>
      </c>
      <c r="AJ224" s="111">
        <f t="shared" si="442"/>
        <v>168.92857142857144</v>
      </c>
      <c r="AK224" s="111">
        <f t="shared" si="442"/>
        <v>0</v>
      </c>
      <c r="AL224" s="111">
        <f t="shared" si="442"/>
        <v>0</v>
      </c>
      <c r="AM224" s="111">
        <f t="shared" si="442"/>
        <v>1.5</v>
      </c>
      <c r="AN224" s="111">
        <f>SUM(AN215:AN222)</f>
        <v>11.526666666666667</v>
      </c>
      <c r="AO224" s="70"/>
      <c r="AP224" s="137" t="s">
        <v>6</v>
      </c>
      <c r="AQ224" s="100">
        <f>SUM(AQ215:AQ218)</f>
        <v>600</v>
      </c>
      <c r="AR224" s="113">
        <f>SUM(AR215:AR222)</f>
        <v>17.713571428571427</v>
      </c>
      <c r="AS224" s="113">
        <f>SUM(AS215:AS222)</f>
        <v>20.582142857142856</v>
      </c>
      <c r="AT224" s="113">
        <f>SUM(AT215:AT222)</f>
        <v>85.775714285714287</v>
      </c>
      <c r="AU224" s="113">
        <f>SUM(AU215:AU222)</f>
        <v>535.72571428571428</v>
      </c>
      <c r="AV224" s="113">
        <f>SUM(AV215:AV223)</f>
        <v>0.19857142857142857</v>
      </c>
      <c r="AW224" s="113">
        <f t="shared" ref="AW224:BG224" si="443">SUM(AW215:AW223)</f>
        <v>0.42857142857142855</v>
      </c>
      <c r="AX224" s="113">
        <f t="shared" si="443"/>
        <v>100.2</v>
      </c>
      <c r="AY224" s="113">
        <f t="shared" si="443"/>
        <v>0</v>
      </c>
      <c r="AZ224" s="113">
        <f t="shared" si="443"/>
        <v>299.78892857142858</v>
      </c>
      <c r="BA224" s="113">
        <f t="shared" si="443"/>
        <v>342.78214285714284</v>
      </c>
      <c r="BB224" s="113">
        <f t="shared" si="443"/>
        <v>112.43607142857142</v>
      </c>
      <c r="BC224" s="113">
        <f t="shared" si="443"/>
        <v>4.7392857142857139</v>
      </c>
      <c r="BD224" s="113">
        <f t="shared" si="443"/>
        <v>168.92857142857144</v>
      </c>
      <c r="BE224" s="113">
        <f t="shared" si="443"/>
        <v>0</v>
      </c>
      <c r="BF224" s="113">
        <f t="shared" si="443"/>
        <v>0</v>
      </c>
      <c r="BG224" s="113">
        <f t="shared" si="443"/>
        <v>1.5</v>
      </c>
      <c r="BH224" s="113">
        <f>SUM(BH215:BH222)</f>
        <v>11.526666666666667</v>
      </c>
    </row>
    <row r="225" spans="1:60" s="8" customFormat="1" ht="15.6" customHeight="1" x14ac:dyDescent="0.25">
      <c r="A225" s="164" t="s">
        <v>16</v>
      </c>
      <c r="B225" s="164"/>
      <c r="C225" s="164"/>
      <c r="D225" s="164"/>
      <c r="E225" s="164"/>
      <c r="F225" s="164"/>
      <c r="G225" s="164"/>
      <c r="H225" s="164"/>
      <c r="I225" s="164"/>
      <c r="J225" s="164"/>
      <c r="K225" s="164"/>
      <c r="L225" s="164"/>
      <c r="M225" s="164"/>
      <c r="N225" s="164"/>
      <c r="O225" s="164"/>
      <c r="P225" s="164"/>
      <c r="Q225" s="164"/>
      <c r="R225" s="164"/>
      <c r="S225" s="164"/>
      <c r="T225" s="164"/>
      <c r="U225" s="164" t="s">
        <v>16</v>
      </c>
      <c r="V225" s="164"/>
      <c r="W225" s="164"/>
      <c r="X225" s="164"/>
      <c r="Y225" s="164"/>
      <c r="Z225" s="164"/>
      <c r="AA225" s="164"/>
      <c r="AB225" s="164"/>
      <c r="AC225" s="164"/>
      <c r="AD225" s="164"/>
      <c r="AE225" s="164"/>
      <c r="AF225" s="164"/>
      <c r="AG225" s="164"/>
      <c r="AH225" s="164"/>
      <c r="AI225" s="164"/>
      <c r="AJ225" s="164"/>
      <c r="AK225" s="164"/>
      <c r="AL225" s="164"/>
      <c r="AM225" s="164"/>
      <c r="AN225" s="164"/>
      <c r="AO225" s="164" t="s">
        <v>16</v>
      </c>
      <c r="AP225" s="164"/>
      <c r="AQ225" s="164"/>
      <c r="AR225" s="164"/>
      <c r="AS225" s="164"/>
      <c r="AT225" s="164"/>
      <c r="AU225" s="164"/>
      <c r="AV225" s="164"/>
      <c r="AW225" s="164"/>
      <c r="AX225" s="164"/>
      <c r="AY225" s="164"/>
      <c r="AZ225" s="164"/>
      <c r="BA225" s="164"/>
      <c r="BB225" s="164"/>
      <c r="BC225" s="164"/>
      <c r="BD225" s="164"/>
      <c r="BE225" s="164"/>
      <c r="BF225" s="164"/>
      <c r="BG225" s="164"/>
      <c r="BH225" s="164"/>
    </row>
    <row r="226" spans="1:60" s="8" customFormat="1" ht="15.6" customHeight="1" x14ac:dyDescent="0.25">
      <c r="A226" s="70" t="s">
        <v>181</v>
      </c>
      <c r="B226" s="116" t="str">
        <f>'[1]ФРУКТЫ, ОВОЩИ'!$E$219</f>
        <v>Салат из свежих огурцов</v>
      </c>
      <c r="C226" s="71">
        <f>'[1]ФРУКТЫ, ОВОЩИ'!$E$222</f>
        <v>60</v>
      </c>
      <c r="D226" s="109">
        <f>'[1]ФРУКТЫ, ОВОЩИ'!$A$240</f>
        <v>0.5</v>
      </c>
      <c r="E226" s="109">
        <f>'[1]ФРУКТЫ, ОВОЩИ'!$C$240</f>
        <v>4.4000000000000004</v>
      </c>
      <c r="F226" s="109">
        <f>'[1]ФРУКТЫ, ОВОЩИ'!$E$240</f>
        <v>1.4</v>
      </c>
      <c r="G226" s="109">
        <f>'[1]ФРУКТЫ, ОВОЩИ'!$G$240</f>
        <v>56.3</v>
      </c>
      <c r="H226" s="109">
        <v>0.01</v>
      </c>
      <c r="I226" s="109">
        <v>0</v>
      </c>
      <c r="J226" s="109">
        <v>0</v>
      </c>
      <c r="K226" s="109">
        <v>0</v>
      </c>
      <c r="L226" s="109">
        <v>11.5</v>
      </c>
      <c r="M226" s="109">
        <v>12</v>
      </c>
      <c r="N226" s="109">
        <v>7</v>
      </c>
      <c r="O226" s="109">
        <v>0.3</v>
      </c>
      <c r="P226" s="109">
        <v>38</v>
      </c>
      <c r="Q226" s="109">
        <v>0</v>
      </c>
      <c r="R226" s="109">
        <v>0</v>
      </c>
      <c r="S226" s="109">
        <v>0</v>
      </c>
      <c r="T226" s="109">
        <f>'[1]ФРУКТЫ, ОВОЩИ'!$I$240</f>
        <v>0.5</v>
      </c>
      <c r="U226" s="70" t="s">
        <v>182</v>
      </c>
      <c r="V226" s="65" t="str">
        <f>'[1]ФРУКТЫ, ОВОЩИ'!$E$219</f>
        <v>Салат из свежих огурцов</v>
      </c>
      <c r="W226" s="71">
        <f>'[1]ФРУКТЫ, ОВОЩИ'!$P$222</f>
        <v>100</v>
      </c>
      <c r="X226" s="109">
        <f>'[1]ФРУКТЫ, ОВОЩИ'!$L$240</f>
        <v>0.83333333333333337</v>
      </c>
      <c r="Y226" s="109">
        <f>'[1]ФРУКТЫ, ОВОЩИ'!$N$240</f>
        <v>7.3333333333333339</v>
      </c>
      <c r="Z226" s="109">
        <f>'[1]ФРУКТЫ, ОВОЩИ'!$P$240</f>
        <v>2.3333333333333335</v>
      </c>
      <c r="AA226" s="109">
        <f>'[1]ФРУКТЫ, ОВОЩИ'!$R$240</f>
        <v>93.833333333333329</v>
      </c>
      <c r="AB226" s="109">
        <v>1.6666666666666666E-2</v>
      </c>
      <c r="AC226" s="109">
        <v>0</v>
      </c>
      <c r="AD226" s="109">
        <v>0</v>
      </c>
      <c r="AE226" s="109">
        <v>0</v>
      </c>
      <c r="AF226" s="109">
        <v>19.166666666666668</v>
      </c>
      <c r="AG226" s="109">
        <v>20</v>
      </c>
      <c r="AH226" s="109">
        <v>11.666666666666666</v>
      </c>
      <c r="AI226" s="109">
        <v>0.5</v>
      </c>
      <c r="AJ226" s="109">
        <v>63.333333333333336</v>
      </c>
      <c r="AK226" s="109">
        <v>0</v>
      </c>
      <c r="AL226" s="109">
        <v>0</v>
      </c>
      <c r="AM226" s="109">
        <v>0</v>
      </c>
      <c r="AN226" s="109">
        <f>'[1]ФРУКТЫ, ОВОЩИ'!$T$240</f>
        <v>0.83333333333333337</v>
      </c>
      <c r="AO226" s="70" t="s">
        <v>182</v>
      </c>
      <c r="AP226" s="65" t="str">
        <f>'[1]ФРУКТЫ, ОВОЩИ'!$E$219</f>
        <v>Салат из свежих огурцов</v>
      </c>
      <c r="AQ226" s="71">
        <f>'[1]ФРУКТЫ, ОВОЩИ'!$P$222</f>
        <v>100</v>
      </c>
      <c r="AR226" s="109">
        <f>'[1]ФРУКТЫ, ОВОЩИ'!$L$240</f>
        <v>0.83333333333333337</v>
      </c>
      <c r="AS226" s="109">
        <f>'[1]ФРУКТЫ, ОВОЩИ'!$N$240</f>
        <v>7.3333333333333339</v>
      </c>
      <c r="AT226" s="109">
        <f>'[1]ФРУКТЫ, ОВОЩИ'!$P$240</f>
        <v>2.3333333333333335</v>
      </c>
      <c r="AU226" s="109">
        <f>'[1]ФРУКТЫ, ОВОЩИ'!$R$240</f>
        <v>93.833333333333329</v>
      </c>
      <c r="AV226" s="109">
        <v>1.6666666666666666E-2</v>
      </c>
      <c r="AW226" s="109">
        <v>0</v>
      </c>
      <c r="AX226" s="109">
        <v>0</v>
      </c>
      <c r="AY226" s="109">
        <v>0</v>
      </c>
      <c r="AZ226" s="109">
        <v>19.166666666666668</v>
      </c>
      <c r="BA226" s="109">
        <v>20</v>
      </c>
      <c r="BB226" s="109">
        <v>11.666666666666666</v>
      </c>
      <c r="BC226" s="109">
        <v>0.5</v>
      </c>
      <c r="BD226" s="109">
        <v>63.333333333333336</v>
      </c>
      <c r="BE226" s="109">
        <v>0</v>
      </c>
      <c r="BF226" s="109">
        <v>0</v>
      </c>
      <c r="BG226" s="109">
        <v>0</v>
      </c>
      <c r="BH226" s="109">
        <f>'[1]ФРУКТЫ, ОВОЩИ'!$T$240</f>
        <v>0.83333333333333337</v>
      </c>
    </row>
    <row r="227" spans="1:60" s="8" customFormat="1" ht="15.6" customHeight="1" x14ac:dyDescent="0.25">
      <c r="A227" s="70" t="s">
        <v>75</v>
      </c>
      <c r="B227" s="66" t="str">
        <f>[1]СУПЫ!$E$176</f>
        <v>Суп из овощей</v>
      </c>
      <c r="C227" s="71">
        <f>[1]СУПЫ!$E$179</f>
        <v>200</v>
      </c>
      <c r="D227" s="112">
        <f>[1]СУПЫ!$A$197</f>
        <v>1.7</v>
      </c>
      <c r="E227" s="112">
        <f>[1]СУПЫ!$C$197</f>
        <v>4.9000000000000004</v>
      </c>
      <c r="F227" s="112">
        <f>[1]СУПЫ!$E$197</f>
        <v>9</v>
      </c>
      <c r="G227" s="112">
        <f>[1]СУПЫ!$G$197</f>
        <v>87.6</v>
      </c>
      <c r="H227" s="112">
        <v>7.0000000000000007E-2</v>
      </c>
      <c r="I227" s="112">
        <v>0</v>
      </c>
      <c r="J227" s="112">
        <v>33.299999999999997</v>
      </c>
      <c r="K227" s="112">
        <v>2.1</v>
      </c>
      <c r="L227" s="112">
        <v>34.85</v>
      </c>
      <c r="M227" s="112">
        <v>49.28</v>
      </c>
      <c r="N227" s="112">
        <v>20.75</v>
      </c>
      <c r="O227" s="112">
        <v>0.78</v>
      </c>
      <c r="P227" s="112">
        <v>27.8</v>
      </c>
      <c r="Q227" s="112">
        <v>0</v>
      </c>
      <c r="R227" s="112">
        <v>0</v>
      </c>
      <c r="S227" s="112">
        <v>0</v>
      </c>
      <c r="T227" s="112">
        <f>[1]СУПЫ!$I$197</f>
        <v>4.2</v>
      </c>
      <c r="U227" s="70" t="s">
        <v>74</v>
      </c>
      <c r="V227" s="66" t="str">
        <f>[1]СУПЫ!$P$176</f>
        <v>Суп из овощей</v>
      </c>
      <c r="W227" s="71">
        <f>[1]СУПЫ!$P$179</f>
        <v>250</v>
      </c>
      <c r="X227" s="112">
        <f>[1]СУПЫ!$L$197</f>
        <v>2.125</v>
      </c>
      <c r="Y227" s="112">
        <f>[1]СУПЫ!$N$197</f>
        <v>6.125</v>
      </c>
      <c r="Z227" s="112">
        <f>[1]СУПЫ!$P$197</f>
        <v>11.25</v>
      </c>
      <c r="AA227" s="112">
        <f>[1]СУПЫ!$R$197</f>
        <v>109.5</v>
      </c>
      <c r="AB227" s="112">
        <v>8.7499999999999994E-2</v>
      </c>
      <c r="AC227" s="112">
        <v>0</v>
      </c>
      <c r="AD227" s="112">
        <v>41.625</v>
      </c>
      <c r="AE227" s="112">
        <v>2.625</v>
      </c>
      <c r="AF227" s="112">
        <v>43.5625</v>
      </c>
      <c r="AG227" s="112">
        <v>61.6</v>
      </c>
      <c r="AH227" s="112">
        <v>25.9375</v>
      </c>
      <c r="AI227" s="112">
        <v>0.97499999999999998</v>
      </c>
      <c r="AJ227" s="112">
        <v>34.75</v>
      </c>
      <c r="AK227" s="112">
        <v>0</v>
      </c>
      <c r="AL227" s="112">
        <v>0</v>
      </c>
      <c r="AM227" s="112">
        <v>0</v>
      </c>
      <c r="AN227" s="112">
        <f>[1]СУПЫ!$T$197</f>
        <v>5.25</v>
      </c>
      <c r="AO227" s="70" t="s">
        <v>74</v>
      </c>
      <c r="AP227" s="66" t="str">
        <f>[1]СУПЫ!$P$176</f>
        <v>Суп из овощей</v>
      </c>
      <c r="AQ227" s="71">
        <f>[1]СУПЫ!$P$179</f>
        <v>250</v>
      </c>
      <c r="AR227" s="112">
        <f>[1]СУПЫ!$L$197</f>
        <v>2.125</v>
      </c>
      <c r="AS227" s="112">
        <f>[1]СУПЫ!$N$197</f>
        <v>6.125</v>
      </c>
      <c r="AT227" s="112">
        <f>[1]СУПЫ!$P$197</f>
        <v>11.25</v>
      </c>
      <c r="AU227" s="112">
        <f>[1]СУПЫ!$R$197</f>
        <v>109.5</v>
      </c>
      <c r="AV227" s="112">
        <v>8.7499999999999994E-2</v>
      </c>
      <c r="AW227" s="112">
        <v>0</v>
      </c>
      <c r="AX227" s="112">
        <v>41.625</v>
      </c>
      <c r="AY227" s="112">
        <v>2.625</v>
      </c>
      <c r="AZ227" s="112">
        <v>43.5625</v>
      </c>
      <c r="BA227" s="112">
        <v>61.6</v>
      </c>
      <c r="BB227" s="112">
        <v>25.9375</v>
      </c>
      <c r="BC227" s="112">
        <v>0.97499999999999998</v>
      </c>
      <c r="BD227" s="112">
        <v>34.75</v>
      </c>
      <c r="BE227" s="112">
        <v>0</v>
      </c>
      <c r="BF227" s="112">
        <v>0</v>
      </c>
      <c r="BG227" s="112">
        <v>0</v>
      </c>
      <c r="BH227" s="112">
        <f>[1]СУПЫ!$T$197</f>
        <v>5.25</v>
      </c>
    </row>
    <row r="228" spans="1:60" s="8" customFormat="1" ht="15.6" customHeight="1" x14ac:dyDescent="0.25">
      <c r="A228" s="73" t="s">
        <v>66</v>
      </c>
      <c r="B228" s="117" t="str">
        <f>'[1]МЯСО, РЫБА'!$E$52</f>
        <v>Котлеты рыбные любительские</v>
      </c>
      <c r="C228" s="99">
        <f>'[1]МЯСО, РЫБА'!$E$55</f>
        <v>90</v>
      </c>
      <c r="D228" s="112">
        <f>'[1]МЯСО, РЫБА'!$A$71</f>
        <v>10.9</v>
      </c>
      <c r="E228" s="112">
        <f>'[1]МЯСО, РЫБА'!$C$71</f>
        <v>8.8000000000000007</v>
      </c>
      <c r="F228" s="112">
        <f>'[1]МЯСО, РЫБА'!$E$71</f>
        <v>7</v>
      </c>
      <c r="G228" s="112">
        <f>'[1]МЯСО, РЫБА'!$G$71</f>
        <v>151.30000000000001</v>
      </c>
      <c r="H228" s="109">
        <v>0.06</v>
      </c>
      <c r="I228" s="109">
        <v>0</v>
      </c>
      <c r="J228" s="109">
        <v>13.28</v>
      </c>
      <c r="K228" s="109">
        <v>0</v>
      </c>
      <c r="L228" s="109">
        <v>44.4</v>
      </c>
      <c r="M228" s="109">
        <v>50.5</v>
      </c>
      <c r="N228" s="109">
        <v>8.1999999999999993</v>
      </c>
      <c r="O228" s="109">
        <v>0.8</v>
      </c>
      <c r="P228" s="112">
        <v>36.200000000000003</v>
      </c>
      <c r="Q228" s="112">
        <v>0</v>
      </c>
      <c r="R228" s="112">
        <v>0</v>
      </c>
      <c r="S228" s="112">
        <v>0</v>
      </c>
      <c r="T228" s="112">
        <f>'[1]МЯСО, РЫБА'!$I$71</f>
        <v>0.9</v>
      </c>
      <c r="U228" s="73" t="s">
        <v>65</v>
      </c>
      <c r="V228" s="117" t="str">
        <f>'[1]МЯСО, РЫБА'!$P$52</f>
        <v>Котлеты рыбные любительские</v>
      </c>
      <c r="W228" s="99">
        <f>'[1]МЯСО, РЫБА'!$P$55</f>
        <v>100</v>
      </c>
      <c r="X228" s="112">
        <f>'[1]МЯСО, РЫБА'!$L$71</f>
        <v>12.111111111111111</v>
      </c>
      <c r="Y228" s="112">
        <f>'[1]МЯСО, РЫБА'!$N$71</f>
        <v>9.7777777777777786</v>
      </c>
      <c r="Z228" s="112">
        <f>'[1]МЯСО, РЫБА'!$P$71</f>
        <v>7.7777777777777777</v>
      </c>
      <c r="AA228" s="112">
        <f>'[1]МЯСО, РЫБА'!$R$71</f>
        <v>168.11111111111114</v>
      </c>
      <c r="AB228" s="112">
        <v>6.6666666666666666E-2</v>
      </c>
      <c r="AC228" s="112">
        <v>0</v>
      </c>
      <c r="AD228" s="112">
        <v>14.755555555555556</v>
      </c>
      <c r="AE228" s="112">
        <v>0</v>
      </c>
      <c r="AF228" s="112">
        <v>49.333333333333336</v>
      </c>
      <c r="AG228" s="112">
        <v>56.111111111111114</v>
      </c>
      <c r="AH228" s="112">
        <v>9.1111111111111107</v>
      </c>
      <c r="AI228" s="112">
        <v>0.88888888888888884</v>
      </c>
      <c r="AJ228" s="112">
        <v>40.222222222222229</v>
      </c>
      <c r="AK228" s="112">
        <v>0</v>
      </c>
      <c r="AL228" s="112">
        <v>0</v>
      </c>
      <c r="AM228" s="112">
        <v>0</v>
      </c>
      <c r="AN228" s="112">
        <f>'[1]МЯСО, РЫБА'!$T$71</f>
        <v>1</v>
      </c>
      <c r="AO228" s="73" t="s">
        <v>65</v>
      </c>
      <c r="AP228" s="117" t="str">
        <f>'[1]МЯСО, РЫБА'!$P$52</f>
        <v>Котлеты рыбные любительские</v>
      </c>
      <c r="AQ228" s="99">
        <f>'[1]МЯСО, РЫБА'!$P$55</f>
        <v>100</v>
      </c>
      <c r="AR228" s="112">
        <f>'[1]МЯСО, РЫБА'!$L$71</f>
        <v>12.111111111111111</v>
      </c>
      <c r="AS228" s="112">
        <f>'[1]МЯСО, РЫБА'!$N$71</f>
        <v>9.7777777777777786</v>
      </c>
      <c r="AT228" s="112">
        <f>'[1]МЯСО, РЫБА'!$P$71</f>
        <v>7.7777777777777777</v>
      </c>
      <c r="AU228" s="112">
        <f>'[1]МЯСО, РЫБА'!$R$71</f>
        <v>168.11111111111114</v>
      </c>
      <c r="AV228" s="112">
        <v>6.6666666666666666E-2</v>
      </c>
      <c r="AW228" s="112">
        <v>0</v>
      </c>
      <c r="AX228" s="112">
        <v>14.755555555555556</v>
      </c>
      <c r="AY228" s="112">
        <v>0</v>
      </c>
      <c r="AZ228" s="112">
        <v>49.333333333333336</v>
      </c>
      <c r="BA228" s="112">
        <v>56.111111111111114</v>
      </c>
      <c r="BB228" s="112">
        <v>9.1111111111111107</v>
      </c>
      <c r="BC228" s="112">
        <v>0.88888888888888884</v>
      </c>
      <c r="BD228" s="112">
        <v>40.222222222222229</v>
      </c>
      <c r="BE228" s="112">
        <v>0</v>
      </c>
      <c r="BF228" s="112">
        <v>0</v>
      </c>
      <c r="BG228" s="112">
        <v>0</v>
      </c>
      <c r="BH228" s="112">
        <f>'[1]МЯСО, РЫБА'!$T$71</f>
        <v>1</v>
      </c>
    </row>
    <row r="229" spans="1:60" s="8" customFormat="1" ht="15.6" customHeight="1" x14ac:dyDescent="0.25">
      <c r="A229" s="70" t="s">
        <v>33</v>
      </c>
      <c r="B229" s="66" t="str">
        <f>[1]ГАРНИРЫ!$E$11</f>
        <v>Рис отварной</v>
      </c>
      <c r="C229" s="71">
        <f>[1]ГАРНИРЫ!$E$14</f>
        <v>150</v>
      </c>
      <c r="D229" s="109">
        <f>[1]ГАРНИРЫ!$A$32</f>
        <v>3.6</v>
      </c>
      <c r="E229" s="109">
        <f>[1]ГАРНИРЫ!$C$32</f>
        <v>5.09</v>
      </c>
      <c r="F229" s="109">
        <f>[1]ГАРНИРЫ!$E$32</f>
        <v>33.299999999999997</v>
      </c>
      <c r="G229" s="109">
        <f>[1]ГАРНИРЫ!$G$32</f>
        <v>193.5</v>
      </c>
      <c r="H229" s="109">
        <v>0.01</v>
      </c>
      <c r="I229" s="109">
        <v>0</v>
      </c>
      <c r="J229" s="109">
        <v>0.03</v>
      </c>
      <c r="K229" s="109">
        <v>0</v>
      </c>
      <c r="L229" s="109">
        <v>64.099999999999994</v>
      </c>
      <c r="M229" s="109">
        <v>108.9</v>
      </c>
      <c r="N229" s="109">
        <v>10.3</v>
      </c>
      <c r="O229" s="109">
        <v>0.49</v>
      </c>
      <c r="P229" s="109">
        <v>75.2</v>
      </c>
      <c r="Q229" s="109">
        <v>0</v>
      </c>
      <c r="R229" s="109">
        <v>0</v>
      </c>
      <c r="S229" s="109">
        <v>0</v>
      </c>
      <c r="T229" s="109">
        <f>[1]ГАРНИРЫ!$I$32</f>
        <v>0</v>
      </c>
      <c r="U229" s="70" t="s">
        <v>32</v>
      </c>
      <c r="V229" s="66" t="str">
        <f>[1]ГАРНИРЫ!$P$11</f>
        <v>Рис отварной</v>
      </c>
      <c r="W229" s="71">
        <f>[1]ГАРНИРЫ!$P$14</f>
        <v>180</v>
      </c>
      <c r="X229" s="109">
        <f>[1]ГАРНИРЫ!$L$32</f>
        <v>4.32</v>
      </c>
      <c r="Y229" s="109">
        <f>[1]ГАРНИРЫ!$N$32</f>
        <v>6.1079999999999997</v>
      </c>
      <c r="Z229" s="109">
        <f>[1]ГАРНИРЫ!$P$32</f>
        <v>39.959999999999994</v>
      </c>
      <c r="AA229" s="109">
        <f>[1]ГАРНИРЫ!$R$32</f>
        <v>232.2</v>
      </c>
      <c r="AB229" s="109">
        <v>1.2E-2</v>
      </c>
      <c r="AC229" s="109">
        <v>0</v>
      </c>
      <c r="AD229" s="109">
        <v>3.5999999999999997E-2</v>
      </c>
      <c r="AE229" s="109">
        <v>0</v>
      </c>
      <c r="AF229" s="109">
        <v>76.919999999999987</v>
      </c>
      <c r="AG229" s="109">
        <v>130.68</v>
      </c>
      <c r="AH229" s="109">
        <v>12.360000000000001</v>
      </c>
      <c r="AI229" s="109">
        <v>0.58799999999999997</v>
      </c>
      <c r="AJ229" s="109">
        <v>90.24</v>
      </c>
      <c r="AK229" s="109">
        <v>0</v>
      </c>
      <c r="AL229" s="109">
        <v>0</v>
      </c>
      <c r="AM229" s="109">
        <v>0</v>
      </c>
      <c r="AN229" s="109">
        <f>[1]ГАРНИРЫ!$T$32</f>
        <v>0</v>
      </c>
      <c r="AO229" s="70" t="s">
        <v>32</v>
      </c>
      <c r="AP229" s="66" t="str">
        <f>[1]ГАРНИРЫ!$P$11</f>
        <v>Рис отварной</v>
      </c>
      <c r="AQ229" s="71">
        <f>[1]ГАРНИРЫ!$P$14</f>
        <v>180</v>
      </c>
      <c r="AR229" s="109">
        <f>[1]ГАРНИРЫ!$L$32</f>
        <v>4.32</v>
      </c>
      <c r="AS229" s="109">
        <f>[1]ГАРНИРЫ!$N$32</f>
        <v>6.1079999999999997</v>
      </c>
      <c r="AT229" s="109">
        <f>[1]ГАРНИРЫ!$P$32</f>
        <v>39.959999999999994</v>
      </c>
      <c r="AU229" s="109">
        <f>[1]ГАРНИРЫ!$R$32</f>
        <v>232.2</v>
      </c>
      <c r="AV229" s="109">
        <v>1.2E-2</v>
      </c>
      <c r="AW229" s="109">
        <v>0</v>
      </c>
      <c r="AX229" s="109">
        <v>3.5999999999999997E-2</v>
      </c>
      <c r="AY229" s="109">
        <v>0</v>
      </c>
      <c r="AZ229" s="109">
        <v>76.919999999999987</v>
      </c>
      <c r="BA229" s="109">
        <v>130.68</v>
      </c>
      <c r="BB229" s="109">
        <v>12.360000000000001</v>
      </c>
      <c r="BC229" s="109">
        <v>0.58799999999999997</v>
      </c>
      <c r="BD229" s="109">
        <v>90.24</v>
      </c>
      <c r="BE229" s="109">
        <v>0</v>
      </c>
      <c r="BF229" s="109">
        <v>0</v>
      </c>
      <c r="BG229" s="109">
        <v>0</v>
      </c>
      <c r="BH229" s="109">
        <f>[1]ГАРНИРЫ!$T$32</f>
        <v>0</v>
      </c>
    </row>
    <row r="230" spans="1:60" s="8" customFormat="1" ht="15.6" customHeight="1" x14ac:dyDescent="0.25">
      <c r="A230" s="70" t="s">
        <v>73</v>
      </c>
      <c r="B230" s="65" t="s">
        <v>224</v>
      </c>
      <c r="C230" s="71">
        <v>200</v>
      </c>
      <c r="D230" s="110">
        <v>0.67999999999999994</v>
      </c>
      <c r="E230" s="110">
        <v>0</v>
      </c>
      <c r="F230" s="110">
        <v>23.066666666666666</v>
      </c>
      <c r="G230" s="110">
        <v>94.933333333333337</v>
      </c>
      <c r="H230" s="110">
        <v>0.02</v>
      </c>
      <c r="I230" s="110">
        <v>0</v>
      </c>
      <c r="J230" s="110">
        <v>0</v>
      </c>
      <c r="K230" s="110">
        <v>0</v>
      </c>
      <c r="L230" s="110">
        <v>14</v>
      </c>
      <c r="M230" s="110">
        <v>14</v>
      </c>
      <c r="N230" s="110">
        <v>8</v>
      </c>
      <c r="O230" s="110">
        <v>0.22</v>
      </c>
      <c r="P230" s="110">
        <v>25</v>
      </c>
      <c r="Q230" s="110">
        <v>0</v>
      </c>
      <c r="R230" s="110">
        <v>0</v>
      </c>
      <c r="S230" s="110">
        <v>0</v>
      </c>
      <c r="T230" s="110">
        <v>60</v>
      </c>
      <c r="U230" s="70" t="s">
        <v>73</v>
      </c>
      <c r="V230" s="65" t="s">
        <v>224</v>
      </c>
      <c r="W230" s="71">
        <v>200</v>
      </c>
      <c r="X230" s="110">
        <v>0.67999999999999994</v>
      </c>
      <c r="Y230" s="110">
        <v>0</v>
      </c>
      <c r="Z230" s="110">
        <v>23.066666666666666</v>
      </c>
      <c r="AA230" s="110">
        <v>94.933333333333337</v>
      </c>
      <c r="AB230" s="110">
        <v>0.02</v>
      </c>
      <c r="AC230" s="110">
        <v>0</v>
      </c>
      <c r="AD230" s="110">
        <v>0</v>
      </c>
      <c r="AE230" s="110">
        <v>0</v>
      </c>
      <c r="AF230" s="110">
        <v>14</v>
      </c>
      <c r="AG230" s="110">
        <v>14</v>
      </c>
      <c r="AH230" s="110">
        <v>8</v>
      </c>
      <c r="AI230" s="110">
        <v>0.22</v>
      </c>
      <c r="AJ230" s="110">
        <v>25</v>
      </c>
      <c r="AK230" s="110">
        <v>0</v>
      </c>
      <c r="AL230" s="110">
        <v>0</v>
      </c>
      <c r="AM230" s="110">
        <v>0</v>
      </c>
      <c r="AN230" s="110">
        <v>60</v>
      </c>
      <c r="AO230" s="70" t="s">
        <v>73</v>
      </c>
      <c r="AP230" s="65" t="s">
        <v>224</v>
      </c>
      <c r="AQ230" s="71">
        <v>200</v>
      </c>
      <c r="AR230" s="110">
        <v>0.67999999999999994</v>
      </c>
      <c r="AS230" s="110">
        <v>0</v>
      </c>
      <c r="AT230" s="110">
        <v>23.066666666666666</v>
      </c>
      <c r="AU230" s="110">
        <v>94.933333333333337</v>
      </c>
      <c r="AV230" s="110">
        <v>0.02</v>
      </c>
      <c r="AW230" s="110">
        <v>0</v>
      </c>
      <c r="AX230" s="110">
        <v>0</v>
      </c>
      <c r="AY230" s="110">
        <v>0</v>
      </c>
      <c r="AZ230" s="110">
        <v>14</v>
      </c>
      <c r="BA230" s="110">
        <v>14</v>
      </c>
      <c r="BB230" s="110">
        <v>8</v>
      </c>
      <c r="BC230" s="110">
        <v>0.22</v>
      </c>
      <c r="BD230" s="110">
        <v>25</v>
      </c>
      <c r="BE230" s="110">
        <v>0</v>
      </c>
      <c r="BF230" s="110">
        <v>0</v>
      </c>
      <c r="BG230" s="110">
        <v>0</v>
      </c>
      <c r="BH230" s="110">
        <v>60</v>
      </c>
    </row>
    <row r="231" spans="1:60" s="8" customFormat="1" ht="15.6" customHeight="1" x14ac:dyDescent="0.25">
      <c r="A231" s="70" t="s">
        <v>10</v>
      </c>
      <c r="B231" s="65" t="str">
        <f>'[1]ГАСТРОНОМИЯ, ВЫПЕЧКА'!$AA$52</f>
        <v>Хлеб пшеничный</v>
      </c>
      <c r="C231" s="71">
        <f>'[1]ГАСТРОНОМИЯ, ВЫПЕЧКА'!$AA$54</f>
        <v>45</v>
      </c>
      <c r="D231" s="109">
        <f>'[1]ГАСТРОНОМИЯ, ВЫПЕЧКА'!$W$72</f>
        <v>0.38571428571428573</v>
      </c>
      <c r="E231" s="109">
        <f>'[1]ГАСТРОНОМИЯ, ВЫПЕЧКА'!$Y$72</f>
        <v>5.1428571428571428E-2</v>
      </c>
      <c r="F231" s="109">
        <f>'[1]ГАСТРОНОМИЯ, ВЫПЕЧКА'!$AA$72</f>
        <v>21.857142857142858</v>
      </c>
      <c r="G231" s="109">
        <f>'[1]ГАСТРОНОМИЯ, ВЫПЕЧКА'!$AC$72</f>
        <v>93.857142857142861</v>
      </c>
      <c r="H231" s="109">
        <v>0.02</v>
      </c>
      <c r="I231" s="109">
        <v>0.2</v>
      </c>
      <c r="J231" s="109">
        <v>0</v>
      </c>
      <c r="K231" s="109">
        <v>0</v>
      </c>
      <c r="L231" s="109">
        <v>4.5999999999999996</v>
      </c>
      <c r="M231" s="109">
        <v>17.399999999999999</v>
      </c>
      <c r="N231" s="109">
        <v>6.6</v>
      </c>
      <c r="O231" s="109">
        <v>0.22</v>
      </c>
      <c r="P231" s="109">
        <v>9</v>
      </c>
      <c r="Q231" s="109">
        <v>0</v>
      </c>
      <c r="R231" s="109">
        <v>0</v>
      </c>
      <c r="S231" s="109">
        <v>0</v>
      </c>
      <c r="T231" s="109">
        <f>'[1]ГАСТРОНОМИЯ, ВЫПЕЧКА'!$AE$72</f>
        <v>0</v>
      </c>
      <c r="U231" s="70" t="s">
        <v>122</v>
      </c>
      <c r="V231" s="65" t="str">
        <f>'[1]ГАСТРОНОМИЯ, ВЫПЕЧКА'!$AL$52</f>
        <v>Хлеб пшеничный</v>
      </c>
      <c r="W231" s="71">
        <f>'[1]ГАСТРОНОМИЯ, ВЫПЕЧКА'!$AW$54</f>
        <v>55</v>
      </c>
      <c r="X231" s="109">
        <f>'[1]ГАСТРОНОМИЯ, ВЫПЕЧКА'!$AS$72</f>
        <v>0.47142857142857142</v>
      </c>
      <c r="Y231" s="109">
        <f>'[1]ГАСТРОНОМИЯ, ВЫПЕЧКА'!$AU$72</f>
        <v>6.2857142857142861E-2</v>
      </c>
      <c r="Z231" s="109">
        <f>'[1]ГАСТРОНОМИЯ, ВЫПЕЧКА'!$AW$72</f>
        <v>26.714285714285715</v>
      </c>
      <c r="AA231" s="109">
        <f>'[1]ГАСТРОНОМИЯ, ВЫПЕЧКА'!$AY$72</f>
        <v>114.71428571428571</v>
      </c>
      <c r="AB231" s="109">
        <v>2.4444444444444446E-2</v>
      </c>
      <c r="AC231" s="109">
        <v>0.24444444444444444</v>
      </c>
      <c r="AD231" s="109">
        <v>0</v>
      </c>
      <c r="AE231" s="109">
        <v>0</v>
      </c>
      <c r="AF231" s="109">
        <v>5.6222222222222218</v>
      </c>
      <c r="AG231" s="109">
        <v>21.266666666666666</v>
      </c>
      <c r="AH231" s="109">
        <v>8.0666666666666664</v>
      </c>
      <c r="AI231" s="109">
        <v>0.2688888888888889</v>
      </c>
      <c r="AJ231" s="109">
        <v>11</v>
      </c>
      <c r="AK231" s="109">
        <v>0</v>
      </c>
      <c r="AL231" s="109">
        <v>0</v>
      </c>
      <c r="AM231" s="109">
        <v>0</v>
      </c>
      <c r="AN231" s="109">
        <f>'[1]ГАСТРОНОМИЯ, ВЫПЕЧКА'!$BA$72</f>
        <v>0</v>
      </c>
      <c r="AO231" s="70" t="s">
        <v>122</v>
      </c>
      <c r="AP231" s="65" t="str">
        <f>'[1]ГАСТРОНОМИЯ, ВЫПЕЧКА'!$AL$52</f>
        <v>Хлеб пшеничный</v>
      </c>
      <c r="AQ231" s="71">
        <f>'[1]ГАСТРОНОМИЯ, ВЫПЕЧКА'!$AW$54</f>
        <v>55</v>
      </c>
      <c r="AR231" s="109">
        <f>'[1]ГАСТРОНОМИЯ, ВЫПЕЧКА'!$AS$72</f>
        <v>0.47142857142857142</v>
      </c>
      <c r="AS231" s="109">
        <f>'[1]ГАСТРОНОМИЯ, ВЫПЕЧКА'!$AU$72</f>
        <v>6.2857142857142861E-2</v>
      </c>
      <c r="AT231" s="109">
        <f>'[1]ГАСТРОНОМИЯ, ВЫПЕЧКА'!$AW$72</f>
        <v>26.714285714285715</v>
      </c>
      <c r="AU231" s="109">
        <f>'[1]ГАСТРОНОМИЯ, ВЫПЕЧКА'!$AY$72</f>
        <v>114.71428571428571</v>
      </c>
      <c r="AV231" s="109">
        <v>2.4444444444444446E-2</v>
      </c>
      <c r="AW231" s="109">
        <v>0.24444444444444444</v>
      </c>
      <c r="AX231" s="109">
        <v>0</v>
      </c>
      <c r="AY231" s="109">
        <v>0</v>
      </c>
      <c r="AZ231" s="109">
        <v>5.6222222222222218</v>
      </c>
      <c r="BA231" s="109">
        <v>21.266666666666666</v>
      </c>
      <c r="BB231" s="109">
        <v>8.0666666666666664</v>
      </c>
      <c r="BC231" s="109">
        <v>0.2688888888888889</v>
      </c>
      <c r="BD231" s="109">
        <v>11</v>
      </c>
      <c r="BE231" s="109">
        <v>0</v>
      </c>
      <c r="BF231" s="109">
        <v>0</v>
      </c>
      <c r="BG231" s="109">
        <v>0</v>
      </c>
      <c r="BH231" s="109">
        <f>'[1]ГАСТРОНОМИЯ, ВЫПЕЧКА'!$BA$72</f>
        <v>0</v>
      </c>
    </row>
    <row r="232" spans="1:60" s="8" customFormat="1" ht="15.6" customHeight="1" x14ac:dyDescent="0.25">
      <c r="A232" s="70" t="s">
        <v>8</v>
      </c>
      <c r="B232" s="65" t="str">
        <f>'[1]ГАСТРОНОМИЯ, ВЫПЕЧКА'!$AA$11</f>
        <v>Хлеб ржано-пшеничный</v>
      </c>
      <c r="C232" s="71">
        <f>'[1]ГАСТРОНОМИЯ, ВЫПЕЧКА'!$AA$13</f>
        <v>30</v>
      </c>
      <c r="D232" s="109">
        <f>'[1]ГАСТРОНОМИЯ, ВЫПЕЧКА'!$W$31</f>
        <v>1.5</v>
      </c>
      <c r="E232" s="109">
        <f>'[1]ГАСТРОНОМИЯ, ВЫПЕЧКА'!$Y$31</f>
        <v>1.05</v>
      </c>
      <c r="F232" s="109">
        <f>'[1]ГАСТРОНОМИЯ, ВЫПЕЧКА'!$AA$31</f>
        <v>10.050000000000001</v>
      </c>
      <c r="G232" s="109">
        <f>'[1]ГАСТРОНОМИЯ, ВЫПЕЧКА'!$AC$31</f>
        <v>52.5</v>
      </c>
      <c r="H232" s="109">
        <v>0.13</v>
      </c>
      <c r="I232" s="109">
        <v>0</v>
      </c>
      <c r="J232" s="109">
        <v>0</v>
      </c>
      <c r="K232" s="109">
        <v>0</v>
      </c>
      <c r="L232" s="109">
        <v>5.75</v>
      </c>
      <c r="M232" s="109">
        <v>26.5</v>
      </c>
      <c r="N232" s="109">
        <v>6.25</v>
      </c>
      <c r="O232" s="109">
        <v>0.78</v>
      </c>
      <c r="P232" s="109">
        <v>7</v>
      </c>
      <c r="Q232" s="109">
        <v>0</v>
      </c>
      <c r="R232" s="109">
        <v>0</v>
      </c>
      <c r="S232" s="109">
        <v>0</v>
      </c>
      <c r="T232" s="109">
        <f>'[1]ГАСТРОНОМИЯ, ВЫПЕЧКА'!$AE$31</f>
        <v>0</v>
      </c>
      <c r="U232" s="70" t="s">
        <v>7</v>
      </c>
      <c r="V232" s="65" t="str">
        <f>'[1]ГАСТРОНОМИЯ, ВЫПЕЧКА'!$AL$11</f>
        <v>Хлеб ржано-пшеничный</v>
      </c>
      <c r="W232" s="71">
        <f>'[1]ГАСТРОНОМИЯ, ВЫПЕЧКА'!$AL$13</f>
        <v>40</v>
      </c>
      <c r="X232" s="109">
        <f>'[1]ГАСТРОНОМИЯ, ВЫПЕЧКА'!$AH$31</f>
        <v>2</v>
      </c>
      <c r="Y232" s="109">
        <f>'[1]ГАСТРОНОМИЯ, ВЫПЕЧКА'!$AJ$31</f>
        <v>1.4</v>
      </c>
      <c r="Z232" s="109">
        <f>'[1]ГАСТРОНОМИЯ, ВЫПЕЧКА'!$AL$31</f>
        <v>13.4</v>
      </c>
      <c r="AA232" s="109">
        <f>'[1]ГАСТРОНОМИЯ, ВЫПЕЧКА'!$AN$31</f>
        <v>70</v>
      </c>
      <c r="AB232" s="109">
        <v>0.1</v>
      </c>
      <c r="AC232" s="109">
        <v>0</v>
      </c>
      <c r="AD232" s="109">
        <v>0</v>
      </c>
      <c r="AE232" s="109">
        <v>0</v>
      </c>
      <c r="AF232" s="109">
        <v>7.666666666666667</v>
      </c>
      <c r="AG232" s="109">
        <v>35.333333333333336</v>
      </c>
      <c r="AH232" s="109">
        <v>8.3333333333333339</v>
      </c>
      <c r="AI232" s="109">
        <v>1.04</v>
      </c>
      <c r="AJ232" s="109">
        <v>9.3333333333333339</v>
      </c>
      <c r="AK232" s="109">
        <v>0</v>
      </c>
      <c r="AL232" s="109">
        <v>0</v>
      </c>
      <c r="AM232" s="109">
        <v>0</v>
      </c>
      <c r="AN232" s="109">
        <f>'[1]ГАСТРОНОМИЯ, ВЫПЕЧКА'!$AP$31</f>
        <v>0</v>
      </c>
      <c r="AO232" s="70" t="s">
        <v>7</v>
      </c>
      <c r="AP232" s="65" t="str">
        <f>'[1]ГАСТРОНОМИЯ, ВЫПЕЧКА'!$AL$11</f>
        <v>Хлеб ржано-пшеничный</v>
      </c>
      <c r="AQ232" s="71">
        <f>'[1]ГАСТРОНОМИЯ, ВЫПЕЧКА'!$AL$13</f>
        <v>40</v>
      </c>
      <c r="AR232" s="109">
        <f>'[1]ГАСТРОНОМИЯ, ВЫПЕЧКА'!$AH$31</f>
        <v>2</v>
      </c>
      <c r="AS232" s="109">
        <f>'[1]ГАСТРОНОМИЯ, ВЫПЕЧКА'!$AJ$31</f>
        <v>1.4</v>
      </c>
      <c r="AT232" s="109">
        <f>'[1]ГАСТРОНОМИЯ, ВЫПЕЧКА'!$AL$31</f>
        <v>13.4</v>
      </c>
      <c r="AU232" s="109">
        <f>'[1]ГАСТРОНОМИЯ, ВЫПЕЧКА'!$AN$31</f>
        <v>70</v>
      </c>
      <c r="AV232" s="109">
        <v>0.1</v>
      </c>
      <c r="AW232" s="109">
        <v>0</v>
      </c>
      <c r="AX232" s="109">
        <v>0</v>
      </c>
      <c r="AY232" s="109">
        <v>0</v>
      </c>
      <c r="AZ232" s="109">
        <v>7.666666666666667</v>
      </c>
      <c r="BA232" s="109">
        <v>35.333333333333336</v>
      </c>
      <c r="BB232" s="109">
        <v>8.3333333333333339</v>
      </c>
      <c r="BC232" s="109">
        <v>1.04</v>
      </c>
      <c r="BD232" s="109">
        <v>9.3333333333333339</v>
      </c>
      <c r="BE232" s="109">
        <v>0</v>
      </c>
      <c r="BF232" s="109">
        <v>0</v>
      </c>
      <c r="BG232" s="109">
        <v>0</v>
      </c>
      <c r="BH232" s="109">
        <f>'[1]ГАСТРОНОМИЯ, ВЫПЕЧКА'!$AP$31</f>
        <v>0</v>
      </c>
    </row>
    <row r="233" spans="1:60" s="8" customFormat="1" ht="16.5" customHeight="1" x14ac:dyDescent="0.25">
      <c r="A233" s="70" t="s">
        <v>190</v>
      </c>
      <c r="B233" s="65" t="s">
        <v>227</v>
      </c>
      <c r="C233" s="71">
        <v>60</v>
      </c>
      <c r="D233" s="109">
        <f>'[1]ГАСТРОНОМИЯ, ВЫПЕЧКА'!$A$372</f>
        <v>0.5</v>
      </c>
      <c r="E233" s="109">
        <f>'[1]ГАСТРОНОМИЯ, ВЫПЕЧКА'!$C$372</f>
        <v>1.2</v>
      </c>
      <c r="F233" s="109">
        <f>'[1]ГАСТРОНОМИЯ, ВЫПЕЧКА'!$E$372</f>
        <v>13.6</v>
      </c>
      <c r="G233" s="109">
        <f>'[1]ГАСТРОНОМИЯ, ВЫПЕЧКА'!$G$372</f>
        <v>117</v>
      </c>
      <c r="H233" s="109">
        <v>0.5</v>
      </c>
      <c r="I233" s="109">
        <v>0</v>
      </c>
      <c r="J233" s="109">
        <v>3.97</v>
      </c>
      <c r="K233" s="109">
        <v>0</v>
      </c>
      <c r="L233" s="109">
        <v>3.06</v>
      </c>
      <c r="M233" s="109">
        <v>10.09</v>
      </c>
      <c r="N233" s="109">
        <v>7.1</v>
      </c>
      <c r="O233" s="109">
        <v>6.1</v>
      </c>
      <c r="P233" s="109">
        <v>0</v>
      </c>
      <c r="Q233" s="109">
        <v>0</v>
      </c>
      <c r="R233" s="109">
        <v>0</v>
      </c>
      <c r="S233" s="109">
        <v>0</v>
      </c>
      <c r="T233" s="109">
        <v>0</v>
      </c>
      <c r="U233" s="70"/>
      <c r="V233" s="65"/>
      <c r="W233" s="71"/>
      <c r="X233" s="109"/>
      <c r="Y233" s="109"/>
      <c r="Z233" s="109"/>
      <c r="AA233" s="109"/>
      <c r="AB233" s="109"/>
      <c r="AC233" s="109"/>
      <c r="AD233" s="109"/>
      <c r="AE233" s="109"/>
      <c r="AF233" s="109"/>
      <c r="AG233" s="109"/>
      <c r="AH233" s="109"/>
      <c r="AI233" s="109"/>
      <c r="AJ233" s="109"/>
      <c r="AK233" s="109"/>
      <c r="AL233" s="109"/>
      <c r="AM233" s="109"/>
      <c r="AN233" s="109"/>
      <c r="AO233" s="70"/>
      <c r="AP233" s="65"/>
      <c r="AQ233" s="71"/>
      <c r="AR233" s="109"/>
      <c r="AS233" s="109"/>
      <c r="AT233" s="109"/>
      <c r="AU233" s="109"/>
      <c r="AV233" s="109"/>
      <c r="AW233" s="109"/>
      <c r="AX233" s="109"/>
      <c r="AY233" s="109"/>
      <c r="AZ233" s="109"/>
      <c r="BA233" s="109"/>
      <c r="BB233" s="109"/>
      <c r="BC233" s="109"/>
      <c r="BD233" s="109"/>
      <c r="BE233" s="109"/>
      <c r="BF233" s="109"/>
      <c r="BG233" s="109"/>
      <c r="BH233" s="109"/>
    </row>
    <row r="234" spans="1:60" s="8" customFormat="1" ht="15.6" customHeight="1" x14ac:dyDescent="0.25">
      <c r="A234" s="72"/>
      <c r="B234" s="13" t="s">
        <v>6</v>
      </c>
      <c r="C234" s="100">
        <f>SUM(C226:C230)</f>
        <v>700</v>
      </c>
      <c r="D234" s="111">
        <f>SUM(D226:D232)</f>
        <v>19.265714285714289</v>
      </c>
      <c r="E234" s="111">
        <f>SUM(E226:E232)</f>
        <v>24.291428571428572</v>
      </c>
      <c r="F234" s="111">
        <f>SUM(F226:F232)</f>
        <v>105.67380952380952</v>
      </c>
      <c r="G234" s="111">
        <f>SUM(G226:G232)</f>
        <v>729.99047619047622</v>
      </c>
      <c r="H234" s="111">
        <f t="shared" ref="H234:S234" si="444">SUM(H226:H232)</f>
        <v>0.32</v>
      </c>
      <c r="I234" s="111">
        <f t="shared" si="444"/>
        <v>0.2</v>
      </c>
      <c r="J234" s="111">
        <f t="shared" si="444"/>
        <v>46.61</v>
      </c>
      <c r="K234" s="111">
        <f t="shared" si="444"/>
        <v>2.1</v>
      </c>
      <c r="L234" s="111">
        <f t="shared" si="444"/>
        <v>179.2</v>
      </c>
      <c r="M234" s="111">
        <f t="shared" si="444"/>
        <v>278.58000000000004</v>
      </c>
      <c r="N234" s="111">
        <f t="shared" si="444"/>
        <v>67.099999999999994</v>
      </c>
      <c r="O234" s="111">
        <f t="shared" si="444"/>
        <v>3.5900000000000007</v>
      </c>
      <c r="P234" s="111">
        <f t="shared" si="444"/>
        <v>218.2</v>
      </c>
      <c r="Q234" s="111">
        <f t="shared" si="444"/>
        <v>0</v>
      </c>
      <c r="R234" s="111">
        <f t="shared" si="444"/>
        <v>0</v>
      </c>
      <c r="S234" s="111">
        <f t="shared" si="444"/>
        <v>0</v>
      </c>
      <c r="T234" s="111">
        <f>SUM(T226:T232)</f>
        <v>65.599999999999994</v>
      </c>
      <c r="U234" s="72"/>
      <c r="V234" s="13" t="s">
        <v>6</v>
      </c>
      <c r="W234" s="100">
        <f>SUM(W226:W230)</f>
        <v>830</v>
      </c>
      <c r="X234" s="111">
        <f>SUM(X226:X232)</f>
        <v>22.540873015873014</v>
      </c>
      <c r="Y234" s="111">
        <f>SUM(Y226:Y232)</f>
        <v>30.806968253968257</v>
      </c>
      <c r="Z234" s="111">
        <f>SUM(Z226:Z231)</f>
        <v>111.10206349206348</v>
      </c>
      <c r="AA234" s="111">
        <f>SUM(AA226:AA232)</f>
        <v>883.29206349206345</v>
      </c>
      <c r="AB234" s="111">
        <f>SUM(AB226:AB232)</f>
        <v>0.32727777777777778</v>
      </c>
      <c r="AC234" s="111">
        <f t="shared" ref="AC234:AM234" si="445">SUM(AC226:AC232)</f>
        <v>0.24444444444444444</v>
      </c>
      <c r="AD234" s="111">
        <f t="shared" si="445"/>
        <v>56.416555555555561</v>
      </c>
      <c r="AE234" s="111">
        <f t="shared" si="445"/>
        <v>2.625</v>
      </c>
      <c r="AF234" s="111">
        <f>SUM(AF226:AF232)</f>
        <v>216.27138888888888</v>
      </c>
      <c r="AG234" s="111">
        <f t="shared" si="445"/>
        <v>338.99111111111108</v>
      </c>
      <c r="AH234" s="111">
        <f t="shared" si="445"/>
        <v>83.475277777777762</v>
      </c>
      <c r="AI234" s="111">
        <f t="shared" si="445"/>
        <v>4.480777777777778</v>
      </c>
      <c r="AJ234" s="111">
        <f>SUM(AJ226:AJ232)</f>
        <v>273.87888888888887</v>
      </c>
      <c r="AK234" s="111">
        <f t="shared" si="445"/>
        <v>0</v>
      </c>
      <c r="AL234" s="111">
        <f t="shared" si="445"/>
        <v>0</v>
      </c>
      <c r="AM234" s="111">
        <f t="shared" si="445"/>
        <v>0</v>
      </c>
      <c r="AN234" s="111">
        <f>SUM(AN226:AN232)</f>
        <v>67.083333333333329</v>
      </c>
      <c r="AO234" s="72"/>
      <c r="AP234" s="13" t="s">
        <v>6</v>
      </c>
      <c r="AQ234" s="100">
        <f>SUM(AQ226:AQ230)</f>
        <v>830</v>
      </c>
      <c r="AR234" s="111">
        <f>SUM(AR226:AR232)</f>
        <v>22.540873015873014</v>
      </c>
      <c r="AS234" s="111">
        <f>SUM(AS226:AS232)</f>
        <v>30.806968253968257</v>
      </c>
      <c r="AT234" s="111">
        <f>SUM(AT226:AT231)</f>
        <v>111.10206349206348</v>
      </c>
      <c r="AU234" s="111">
        <f>SUM(AU226:AU232)</f>
        <v>883.29206349206345</v>
      </c>
      <c r="AV234" s="111">
        <f t="shared" ref="AV234:BG234" si="446">SUM(AV226:AV232)</f>
        <v>0.32727777777777778</v>
      </c>
      <c r="AW234" s="111">
        <f t="shared" si="446"/>
        <v>0.24444444444444444</v>
      </c>
      <c r="AX234" s="111">
        <f t="shared" si="446"/>
        <v>56.416555555555561</v>
      </c>
      <c r="AY234" s="111">
        <f t="shared" si="446"/>
        <v>2.625</v>
      </c>
      <c r="AZ234" s="111">
        <f>SUM(AZ226:AZ232)</f>
        <v>216.27138888888888</v>
      </c>
      <c r="BA234" s="111">
        <f t="shared" si="446"/>
        <v>338.99111111111108</v>
      </c>
      <c r="BB234" s="111">
        <f t="shared" si="446"/>
        <v>83.475277777777762</v>
      </c>
      <c r="BC234" s="111">
        <f t="shared" si="446"/>
        <v>4.480777777777778</v>
      </c>
      <c r="BD234" s="111">
        <f t="shared" si="446"/>
        <v>273.87888888888887</v>
      </c>
      <c r="BE234" s="111">
        <f t="shared" si="446"/>
        <v>0</v>
      </c>
      <c r="BF234" s="111">
        <f t="shared" si="446"/>
        <v>0</v>
      </c>
      <c r="BG234" s="111">
        <f t="shared" si="446"/>
        <v>0</v>
      </c>
      <c r="BH234" s="111">
        <f>SUM(BH226:BH232)</f>
        <v>67.083333333333329</v>
      </c>
    </row>
    <row r="235" spans="1:60" s="8" customFormat="1" ht="15.6" customHeight="1" x14ac:dyDescent="0.25">
      <c r="A235" s="164" t="s">
        <v>105</v>
      </c>
      <c r="B235" s="164"/>
      <c r="C235" s="164"/>
      <c r="D235" s="164"/>
      <c r="E235" s="164"/>
      <c r="F235" s="164"/>
      <c r="G235" s="164"/>
      <c r="H235" s="164"/>
      <c r="I235" s="164"/>
      <c r="J235" s="164"/>
      <c r="K235" s="164"/>
      <c r="L235" s="164"/>
      <c r="M235" s="164"/>
      <c r="N235" s="164"/>
      <c r="O235" s="164"/>
      <c r="P235" s="164"/>
      <c r="Q235" s="164"/>
      <c r="R235" s="164"/>
      <c r="S235" s="164"/>
      <c r="T235" s="164"/>
      <c r="U235" s="164" t="s">
        <v>105</v>
      </c>
      <c r="V235" s="164"/>
      <c r="W235" s="164"/>
      <c r="X235" s="164"/>
      <c r="Y235" s="164"/>
      <c r="Z235" s="164"/>
      <c r="AA235" s="164"/>
      <c r="AB235" s="164"/>
      <c r="AC235" s="164"/>
      <c r="AD235" s="164"/>
      <c r="AE235" s="164"/>
      <c r="AF235" s="164"/>
      <c r="AG235" s="164"/>
      <c r="AH235" s="164"/>
      <c r="AI235" s="164"/>
      <c r="AJ235" s="164"/>
      <c r="AK235" s="164"/>
      <c r="AL235" s="164"/>
      <c r="AM235" s="164"/>
      <c r="AN235" s="164"/>
      <c r="AO235" s="164" t="s">
        <v>105</v>
      </c>
      <c r="AP235" s="164"/>
      <c r="AQ235" s="164"/>
      <c r="AR235" s="164"/>
      <c r="AS235" s="164"/>
      <c r="AT235" s="164"/>
      <c r="AU235" s="164"/>
      <c r="AV235" s="164"/>
      <c r="AW235" s="164"/>
      <c r="AX235" s="164"/>
      <c r="AY235" s="164"/>
      <c r="AZ235" s="164"/>
      <c r="BA235" s="164"/>
      <c r="BB235" s="164"/>
      <c r="BC235" s="164"/>
      <c r="BD235" s="164"/>
      <c r="BE235" s="164"/>
      <c r="BF235" s="164"/>
      <c r="BG235" s="164"/>
      <c r="BH235" s="164"/>
    </row>
    <row r="236" spans="1:60" s="8" customFormat="1" ht="15.6" customHeight="1" x14ac:dyDescent="0.25">
      <c r="A236" s="70" t="s">
        <v>143</v>
      </c>
      <c r="B236" s="65" t="str">
        <f>'[1]ГАСТРОНОМИЯ, ВЫПЕЧКА'!$E$139</f>
        <v>Шарлотка школьная</v>
      </c>
      <c r="C236" s="71">
        <f>'[1]ГАСТРОНОМИЯ, ВЫПЕЧКА'!$E$142</f>
        <v>100</v>
      </c>
      <c r="D236" s="109">
        <f>'[1]ГАСТРОНОМИЯ, ВЫПЕЧКА'!$A$158</f>
        <v>2.9</v>
      </c>
      <c r="E236" s="109">
        <f>'[1]ГАСТРОНОМИЯ, ВЫПЕЧКА'!$C$158</f>
        <v>3.8</v>
      </c>
      <c r="F236" s="109">
        <f>'[1]ГАСТРОНОМИЯ, ВЫПЕЧКА'!$E$158</f>
        <v>25.7</v>
      </c>
      <c r="G236" s="109">
        <f>'[1]ГАСТРОНОМИЯ, ВЫПЕЧКА'!$G$158</f>
        <v>168.2</v>
      </c>
      <c r="H236" s="109">
        <v>0.1</v>
      </c>
      <c r="I236" s="109">
        <v>1.2</v>
      </c>
      <c r="J236" s="109">
        <v>3.97</v>
      </c>
      <c r="K236" s="109">
        <v>0</v>
      </c>
      <c r="L236" s="109">
        <v>3.06</v>
      </c>
      <c r="M236" s="109">
        <v>10.09</v>
      </c>
      <c r="N236" s="109">
        <v>7.1</v>
      </c>
      <c r="O236" s="109">
        <v>0.5</v>
      </c>
      <c r="P236" s="109">
        <v>15</v>
      </c>
      <c r="Q236" s="109">
        <v>0</v>
      </c>
      <c r="R236" s="109">
        <v>0</v>
      </c>
      <c r="S236" s="109">
        <v>0</v>
      </c>
      <c r="T236" s="109">
        <f>'[1]ГАСТРОНОМИЯ, ВЫПЕЧКА'!$I$158</f>
        <v>3.4</v>
      </c>
      <c r="U236" s="70" t="s">
        <v>144</v>
      </c>
      <c r="V236" s="65" t="str">
        <f>'[1]ГАСТРОНОМИЯ, ВЫПЕЧКА'!$P$139</f>
        <v>Шарлотка школьная</v>
      </c>
      <c r="W236" s="71">
        <f>'[1]ГАСТРОНОМИЯ, ВЫПЕЧКА'!$P$142</f>
        <v>150</v>
      </c>
      <c r="X236" s="109">
        <f>'[1]ГАСТРОНОМИЯ, ВЫПЕЧКА'!$L$158</f>
        <v>4.3499999999999996</v>
      </c>
      <c r="Y236" s="109">
        <f>'[1]ГАСТРОНОМИЯ, ВЫПЕЧКА'!$N$158</f>
        <v>5.7</v>
      </c>
      <c r="Z236" s="109">
        <f>'[1]ГАСТРОНОМИЯ, ВЫПЕЧКА'!$P$158</f>
        <v>38.549999999999997</v>
      </c>
      <c r="AA236" s="109">
        <f>'[1]ГАСТРОНОМИЯ, ВЫПЕЧКА'!$R$158</f>
        <v>252.3</v>
      </c>
      <c r="AB236" s="109">
        <v>0.1</v>
      </c>
      <c r="AC236" s="109">
        <v>1.8</v>
      </c>
      <c r="AD236" s="109">
        <v>5.9550000000000001</v>
      </c>
      <c r="AE236" s="109">
        <v>0</v>
      </c>
      <c r="AF236" s="109">
        <v>4.59</v>
      </c>
      <c r="AG236" s="109">
        <v>15.135</v>
      </c>
      <c r="AH236" s="109">
        <v>10.65</v>
      </c>
      <c r="AI236" s="109">
        <v>2.5</v>
      </c>
      <c r="AJ236" s="109">
        <v>22.5</v>
      </c>
      <c r="AK236" s="109">
        <v>0</v>
      </c>
      <c r="AL236" s="109">
        <v>0</v>
      </c>
      <c r="AM236" s="109">
        <v>0</v>
      </c>
      <c r="AN236" s="109">
        <f>'[1]ГАСТРОНОМИЯ, ВЫПЕЧКА'!$T$158</f>
        <v>5.0999999999999996</v>
      </c>
      <c r="AO236" s="70" t="s">
        <v>144</v>
      </c>
      <c r="AP236" s="65" t="str">
        <f>'[1]ГАСТРОНОМИЯ, ВЫПЕЧКА'!$P$139</f>
        <v>Шарлотка школьная</v>
      </c>
      <c r="AQ236" s="71">
        <f>'[1]ГАСТРОНОМИЯ, ВЫПЕЧКА'!$P$142</f>
        <v>150</v>
      </c>
      <c r="AR236" s="109">
        <f>'[1]ГАСТРОНОМИЯ, ВЫПЕЧКА'!$L$158</f>
        <v>4.3499999999999996</v>
      </c>
      <c r="AS236" s="109">
        <f>'[1]ГАСТРОНОМИЯ, ВЫПЕЧКА'!$N$158</f>
        <v>5.7</v>
      </c>
      <c r="AT236" s="109">
        <f>'[1]ГАСТРОНОМИЯ, ВЫПЕЧКА'!$P$158</f>
        <v>38.549999999999997</v>
      </c>
      <c r="AU236" s="109">
        <f>'[1]ГАСТРОНОМИЯ, ВЫПЕЧКА'!$R$158</f>
        <v>252.3</v>
      </c>
      <c r="AV236" s="109">
        <v>0.1</v>
      </c>
      <c r="AW236" s="109">
        <v>1.8</v>
      </c>
      <c r="AX236" s="109">
        <v>5.9550000000000001</v>
      </c>
      <c r="AY236" s="109">
        <v>0</v>
      </c>
      <c r="AZ236" s="109">
        <v>4.59</v>
      </c>
      <c r="BA236" s="109">
        <v>15.135</v>
      </c>
      <c r="BB236" s="109">
        <v>10.65</v>
      </c>
      <c r="BC236" s="109">
        <v>2.5</v>
      </c>
      <c r="BD236" s="109">
        <v>22.5</v>
      </c>
      <c r="BE236" s="109">
        <v>0</v>
      </c>
      <c r="BF236" s="109">
        <v>0</v>
      </c>
      <c r="BG236" s="109">
        <v>0</v>
      </c>
      <c r="BH236" s="109">
        <f>'[1]ГАСТРОНОМИЯ, ВЫПЕЧКА'!$T$158</f>
        <v>5.0999999999999996</v>
      </c>
    </row>
    <row r="237" spans="1:60" s="8" customFormat="1" ht="15.75" hidden="1" customHeight="1" x14ac:dyDescent="0.25">
      <c r="A237" s="70"/>
      <c r="B237" s="65"/>
      <c r="C237" s="71"/>
      <c r="D237" s="109"/>
      <c r="E237" s="109"/>
      <c r="F237" s="109"/>
      <c r="G237" s="109"/>
      <c r="H237" s="109"/>
      <c r="I237" s="109"/>
      <c r="J237" s="109"/>
      <c r="K237" s="109"/>
      <c r="L237" s="109"/>
      <c r="M237" s="109"/>
      <c r="N237" s="109"/>
      <c r="O237" s="109"/>
      <c r="P237" s="109"/>
      <c r="Q237" s="109"/>
      <c r="R237" s="109"/>
      <c r="S237" s="109"/>
      <c r="T237" s="109"/>
      <c r="U237" s="70"/>
      <c r="V237" s="65"/>
      <c r="W237" s="71"/>
      <c r="X237" s="109"/>
      <c r="Y237" s="109"/>
      <c r="Z237" s="109"/>
      <c r="AA237" s="109"/>
      <c r="AB237" s="109"/>
      <c r="AC237" s="109"/>
      <c r="AD237" s="109"/>
      <c r="AE237" s="109"/>
      <c r="AF237" s="109"/>
      <c r="AG237" s="109"/>
      <c r="AH237" s="109"/>
      <c r="AI237" s="109"/>
      <c r="AJ237" s="109"/>
      <c r="AK237" s="109"/>
      <c r="AL237" s="109"/>
      <c r="AM237" s="109"/>
      <c r="AN237" s="109"/>
      <c r="AO237" s="70"/>
      <c r="AP237" s="65"/>
      <c r="AQ237" s="71"/>
      <c r="AR237" s="109"/>
      <c r="AS237" s="109"/>
      <c r="AT237" s="109"/>
      <c r="AU237" s="109"/>
      <c r="AV237" s="109"/>
      <c r="AW237" s="109"/>
      <c r="AX237" s="109"/>
      <c r="AY237" s="109"/>
      <c r="AZ237" s="109"/>
      <c r="BA237" s="109"/>
      <c r="BB237" s="109"/>
      <c r="BC237" s="109"/>
      <c r="BD237" s="109"/>
      <c r="BE237" s="109"/>
      <c r="BF237" s="109"/>
      <c r="BG237" s="109"/>
      <c r="BH237" s="109"/>
    </row>
    <row r="238" spans="1:60" s="8" customFormat="1" ht="15.75" customHeight="1" x14ac:dyDescent="0.25">
      <c r="A238" s="70"/>
      <c r="B238" s="65" t="s">
        <v>221</v>
      </c>
      <c r="C238" s="71">
        <v>200</v>
      </c>
      <c r="D238" s="109">
        <v>10</v>
      </c>
      <c r="E238" s="109">
        <v>5</v>
      </c>
      <c r="F238" s="109">
        <v>7</v>
      </c>
      <c r="G238" s="109">
        <v>108</v>
      </c>
      <c r="H238" s="112">
        <v>0</v>
      </c>
      <c r="I238" s="112">
        <v>0</v>
      </c>
      <c r="J238" s="112">
        <v>0.06</v>
      </c>
      <c r="K238" s="112">
        <v>0</v>
      </c>
      <c r="L238" s="112">
        <v>212.18</v>
      </c>
      <c r="M238" s="112">
        <v>112</v>
      </c>
      <c r="N238" s="112">
        <v>12</v>
      </c>
      <c r="O238" s="112">
        <v>0.18</v>
      </c>
      <c r="P238" s="109">
        <v>54</v>
      </c>
      <c r="Q238" s="109">
        <v>0</v>
      </c>
      <c r="R238" s="109">
        <v>0</v>
      </c>
      <c r="S238" s="109">
        <v>0.5</v>
      </c>
      <c r="T238" s="109">
        <v>0</v>
      </c>
      <c r="U238" s="70"/>
      <c r="V238" s="65" t="s">
        <v>221</v>
      </c>
      <c r="W238" s="71">
        <v>200</v>
      </c>
      <c r="X238" s="109">
        <v>10</v>
      </c>
      <c r="Y238" s="109">
        <v>5</v>
      </c>
      <c r="Z238" s="109">
        <v>7</v>
      </c>
      <c r="AA238" s="109">
        <v>108</v>
      </c>
      <c r="AB238" s="112">
        <v>0</v>
      </c>
      <c r="AC238" s="112">
        <v>0</v>
      </c>
      <c r="AD238" s="112">
        <v>0.06</v>
      </c>
      <c r="AE238" s="112">
        <v>0</v>
      </c>
      <c r="AF238" s="112">
        <v>212.18</v>
      </c>
      <c r="AG238" s="112">
        <v>112</v>
      </c>
      <c r="AH238" s="112">
        <v>24.34</v>
      </c>
      <c r="AI238" s="112">
        <v>0.18</v>
      </c>
      <c r="AJ238" s="109">
        <v>54</v>
      </c>
      <c r="AK238" s="109">
        <v>0</v>
      </c>
      <c r="AL238" s="109">
        <v>0</v>
      </c>
      <c r="AM238" s="109">
        <v>1</v>
      </c>
      <c r="AN238" s="109">
        <v>0</v>
      </c>
      <c r="AO238" s="70"/>
      <c r="AP238" s="65" t="s">
        <v>221</v>
      </c>
      <c r="AQ238" s="71">
        <v>200</v>
      </c>
      <c r="AR238" s="109">
        <v>10</v>
      </c>
      <c r="AS238" s="109">
        <v>5</v>
      </c>
      <c r="AT238" s="109">
        <v>7</v>
      </c>
      <c r="AU238" s="109">
        <v>108</v>
      </c>
      <c r="AV238" s="112">
        <v>0</v>
      </c>
      <c r="AW238" s="112">
        <v>0</v>
      </c>
      <c r="AX238" s="112">
        <v>0.06</v>
      </c>
      <c r="AY238" s="112">
        <v>0</v>
      </c>
      <c r="AZ238" s="112">
        <v>212.18</v>
      </c>
      <c r="BA238" s="112">
        <v>112</v>
      </c>
      <c r="BB238" s="112">
        <v>24.34</v>
      </c>
      <c r="BC238" s="112">
        <v>0.18</v>
      </c>
      <c r="BD238" s="109">
        <v>54</v>
      </c>
      <c r="BE238" s="109">
        <v>0</v>
      </c>
      <c r="BF238" s="109">
        <v>0</v>
      </c>
      <c r="BG238" s="109">
        <v>1</v>
      </c>
      <c r="BH238" s="109">
        <v>0</v>
      </c>
    </row>
    <row r="239" spans="1:60" s="8" customFormat="1" ht="15.6" customHeight="1" x14ac:dyDescent="0.25">
      <c r="A239" s="74"/>
      <c r="B239" s="10"/>
      <c r="C239" s="71"/>
      <c r="D239" s="112"/>
      <c r="E239" s="112"/>
      <c r="F239" s="112"/>
      <c r="G239" s="112"/>
      <c r="H239" s="112"/>
      <c r="I239" s="112"/>
      <c r="J239" s="112"/>
      <c r="K239" s="112"/>
      <c r="L239" s="112"/>
      <c r="M239" s="112"/>
      <c r="N239" s="112"/>
      <c r="O239" s="112"/>
      <c r="P239" s="112"/>
      <c r="Q239" s="112"/>
      <c r="R239" s="112"/>
      <c r="S239" s="112"/>
      <c r="T239" s="112"/>
      <c r="U239" s="74"/>
      <c r="V239" s="65" t="s">
        <v>222</v>
      </c>
      <c r="W239" s="71">
        <v>18</v>
      </c>
      <c r="X239" s="112">
        <v>2.0699999999999998</v>
      </c>
      <c r="Y239" s="112">
        <v>5.4</v>
      </c>
      <c r="Z239" s="112">
        <v>7.4</v>
      </c>
      <c r="AA239" s="112">
        <v>92.8</v>
      </c>
      <c r="AB239" s="112">
        <v>0</v>
      </c>
      <c r="AC239" s="112">
        <v>0</v>
      </c>
      <c r="AD239" s="112">
        <v>0.1</v>
      </c>
      <c r="AE239" s="112">
        <v>0</v>
      </c>
      <c r="AF239" s="112">
        <v>12</v>
      </c>
      <c r="AG239" s="112">
        <v>35</v>
      </c>
      <c r="AH239" s="112">
        <v>5</v>
      </c>
      <c r="AI239" s="112">
        <v>0.1</v>
      </c>
      <c r="AJ239" s="112">
        <v>0</v>
      </c>
      <c r="AK239" s="112">
        <v>0</v>
      </c>
      <c r="AL239" s="112">
        <v>0</v>
      </c>
      <c r="AM239" s="112">
        <v>0</v>
      </c>
      <c r="AN239" s="112">
        <v>0</v>
      </c>
      <c r="AO239" s="74"/>
      <c r="AP239" s="65" t="s">
        <v>222</v>
      </c>
      <c r="AQ239" s="71">
        <v>18</v>
      </c>
      <c r="AR239" s="112">
        <v>2.0699999999999998</v>
      </c>
      <c r="AS239" s="112">
        <v>5.4</v>
      </c>
      <c r="AT239" s="112">
        <v>7.4</v>
      </c>
      <c r="AU239" s="112">
        <v>92.8</v>
      </c>
      <c r="AV239" s="112">
        <v>0</v>
      </c>
      <c r="AW239" s="112">
        <v>0</v>
      </c>
      <c r="AX239" s="112">
        <v>0.1</v>
      </c>
      <c r="AY239" s="112">
        <v>0</v>
      </c>
      <c r="AZ239" s="112">
        <v>12</v>
      </c>
      <c r="BA239" s="112">
        <v>35</v>
      </c>
      <c r="BB239" s="112">
        <v>5</v>
      </c>
      <c r="BC239" s="112">
        <v>0.1</v>
      </c>
      <c r="BD239" s="112">
        <v>0</v>
      </c>
      <c r="BE239" s="112">
        <v>0</v>
      </c>
      <c r="BF239" s="112">
        <v>0</v>
      </c>
      <c r="BG239" s="112">
        <v>0</v>
      </c>
      <c r="BH239" s="112">
        <v>0</v>
      </c>
    </row>
    <row r="240" spans="1:60" s="8" customFormat="1" ht="15.6" customHeight="1" x14ac:dyDescent="0.25">
      <c r="A240" s="75"/>
      <c r="B240" s="13" t="s">
        <v>6</v>
      </c>
      <c r="C240" s="98">
        <f>SUM(C236:C238)</f>
        <v>300</v>
      </c>
      <c r="D240" s="111">
        <f t="shared" ref="D240:G240" si="447">SUM(D236:D238)</f>
        <v>12.9</v>
      </c>
      <c r="E240" s="111">
        <f t="shared" si="447"/>
        <v>8.8000000000000007</v>
      </c>
      <c r="F240" s="111">
        <f t="shared" si="447"/>
        <v>32.700000000000003</v>
      </c>
      <c r="G240" s="111">
        <f t="shared" si="447"/>
        <v>276.2</v>
      </c>
      <c r="H240" s="111">
        <f t="shared" ref="H240:S240" si="448">SUM(H236:H237)</f>
        <v>0.1</v>
      </c>
      <c r="I240" s="111">
        <f t="shared" si="448"/>
        <v>1.2</v>
      </c>
      <c r="J240" s="111">
        <f t="shared" si="448"/>
        <v>3.97</v>
      </c>
      <c r="K240" s="111">
        <f t="shared" si="448"/>
        <v>0</v>
      </c>
      <c r="L240" s="111">
        <f t="shared" si="448"/>
        <v>3.06</v>
      </c>
      <c r="M240" s="111">
        <f t="shared" si="448"/>
        <v>10.09</v>
      </c>
      <c r="N240" s="111">
        <f t="shared" si="448"/>
        <v>7.1</v>
      </c>
      <c r="O240" s="111">
        <f t="shared" si="448"/>
        <v>0.5</v>
      </c>
      <c r="P240" s="111">
        <f t="shared" si="448"/>
        <v>15</v>
      </c>
      <c r="Q240" s="111">
        <f t="shared" si="448"/>
        <v>0</v>
      </c>
      <c r="R240" s="111">
        <f t="shared" si="448"/>
        <v>0</v>
      </c>
      <c r="S240" s="111">
        <f t="shared" si="448"/>
        <v>0</v>
      </c>
      <c r="T240" s="111">
        <f t="shared" ref="T240" si="449">SUM(T236:T237)</f>
        <v>3.4</v>
      </c>
      <c r="U240" s="75"/>
      <c r="V240" s="13" t="s">
        <v>6</v>
      </c>
      <c r="W240" s="98">
        <f>SUM(W236:W238)</f>
        <v>350</v>
      </c>
      <c r="X240" s="111">
        <f>SUM(X236:X238)</f>
        <v>14.35</v>
      </c>
      <c r="Y240" s="111">
        <f t="shared" ref="Y240:AA240" si="450">SUM(Y236:Y238)</f>
        <v>10.7</v>
      </c>
      <c r="Z240" s="111">
        <f t="shared" si="450"/>
        <v>45.55</v>
      </c>
      <c r="AA240" s="111">
        <f t="shared" si="450"/>
        <v>360.3</v>
      </c>
      <c r="AB240" s="111">
        <f t="shared" ref="AB240:AN240" si="451">SUM(AB236:AB237)</f>
        <v>0.1</v>
      </c>
      <c r="AC240" s="111">
        <f t="shared" si="451"/>
        <v>1.8</v>
      </c>
      <c r="AD240" s="111">
        <f t="shared" si="451"/>
        <v>5.9550000000000001</v>
      </c>
      <c r="AE240" s="111">
        <f t="shared" si="451"/>
        <v>0</v>
      </c>
      <c r="AF240" s="111">
        <f t="shared" si="451"/>
        <v>4.59</v>
      </c>
      <c r="AG240" s="111">
        <f t="shared" si="451"/>
        <v>15.135</v>
      </c>
      <c r="AH240" s="111">
        <f t="shared" si="451"/>
        <v>10.65</v>
      </c>
      <c r="AI240" s="111">
        <f t="shared" si="451"/>
        <v>2.5</v>
      </c>
      <c r="AJ240" s="111">
        <f t="shared" si="451"/>
        <v>22.5</v>
      </c>
      <c r="AK240" s="111">
        <f t="shared" si="451"/>
        <v>0</v>
      </c>
      <c r="AL240" s="111">
        <f t="shared" si="451"/>
        <v>0</v>
      </c>
      <c r="AM240" s="111">
        <f t="shared" si="451"/>
        <v>0</v>
      </c>
      <c r="AN240" s="111">
        <f t="shared" si="451"/>
        <v>5.0999999999999996</v>
      </c>
      <c r="AO240" s="75"/>
      <c r="AP240" s="13" t="s">
        <v>6</v>
      </c>
      <c r="AQ240" s="98">
        <f>SUM(AQ236:AQ238)</f>
        <v>350</v>
      </c>
      <c r="AR240" s="111">
        <f>SUM(AR236:AR238)</f>
        <v>14.35</v>
      </c>
      <c r="AS240" s="111">
        <f t="shared" ref="AS240:AU240" si="452">SUM(AS236:AS238)</f>
        <v>10.7</v>
      </c>
      <c r="AT240" s="111">
        <f t="shared" si="452"/>
        <v>45.55</v>
      </c>
      <c r="AU240" s="111">
        <f t="shared" si="452"/>
        <v>360.3</v>
      </c>
      <c r="AV240" s="111">
        <f t="shared" ref="AV240:BH240" si="453">SUM(AV236:AV237)</f>
        <v>0.1</v>
      </c>
      <c r="AW240" s="111">
        <f t="shared" si="453"/>
        <v>1.8</v>
      </c>
      <c r="AX240" s="111">
        <f t="shared" si="453"/>
        <v>5.9550000000000001</v>
      </c>
      <c r="AY240" s="111">
        <f t="shared" si="453"/>
        <v>0</v>
      </c>
      <c r="AZ240" s="111">
        <f t="shared" si="453"/>
        <v>4.59</v>
      </c>
      <c r="BA240" s="111">
        <f t="shared" si="453"/>
        <v>15.135</v>
      </c>
      <c r="BB240" s="111">
        <f t="shared" si="453"/>
        <v>10.65</v>
      </c>
      <c r="BC240" s="111">
        <f t="shared" si="453"/>
        <v>2.5</v>
      </c>
      <c r="BD240" s="111">
        <f t="shared" si="453"/>
        <v>22.5</v>
      </c>
      <c r="BE240" s="111">
        <f t="shared" si="453"/>
        <v>0</v>
      </c>
      <c r="BF240" s="111">
        <f t="shared" si="453"/>
        <v>0</v>
      </c>
      <c r="BG240" s="111">
        <f t="shared" si="453"/>
        <v>0</v>
      </c>
      <c r="BH240" s="111">
        <f t="shared" si="453"/>
        <v>5.0999999999999996</v>
      </c>
    </row>
    <row r="241" spans="1:60" s="8" customFormat="1" ht="15.6" customHeight="1" x14ac:dyDescent="0.25">
      <c r="A241" s="75"/>
      <c r="B241" s="12" t="s">
        <v>72</v>
      </c>
      <c r="C241" s="98">
        <f t="shared" ref="C241:T241" si="454">C224+C234+C240</f>
        <v>1550</v>
      </c>
      <c r="D241" s="111">
        <f t="shared" si="454"/>
        <v>47.22571428571429</v>
      </c>
      <c r="E241" s="111">
        <f t="shared" si="454"/>
        <v>50.451428571428565</v>
      </c>
      <c r="F241" s="111">
        <f t="shared" si="454"/>
        <v>207.11380952380949</v>
      </c>
      <c r="G241" s="111">
        <f t="shared" si="454"/>
        <v>1446.8304761904762</v>
      </c>
      <c r="H241" s="111">
        <f t="shared" ref="H241:S241" si="455">H224+H234+H240</f>
        <v>0.64</v>
      </c>
      <c r="I241" s="111">
        <f t="shared" si="455"/>
        <v>1.7</v>
      </c>
      <c r="J241" s="111">
        <f t="shared" si="455"/>
        <v>150.78</v>
      </c>
      <c r="K241" s="111">
        <f t="shared" si="455"/>
        <v>2.1</v>
      </c>
      <c r="L241" s="111">
        <f t="shared" si="455"/>
        <v>475.39</v>
      </c>
      <c r="M241" s="111">
        <f t="shared" si="455"/>
        <v>600.37000000000012</v>
      </c>
      <c r="N241" s="111">
        <f t="shared" si="455"/>
        <v>169.86999999999998</v>
      </c>
      <c r="O241" s="111">
        <f t="shared" si="455"/>
        <v>6.8900000000000006</v>
      </c>
      <c r="P241" s="111">
        <f t="shared" si="455"/>
        <v>393.9</v>
      </c>
      <c r="Q241" s="111">
        <f t="shared" si="455"/>
        <v>0</v>
      </c>
      <c r="R241" s="111">
        <f t="shared" si="455"/>
        <v>0</v>
      </c>
      <c r="S241" s="111">
        <f t="shared" si="455"/>
        <v>1.5</v>
      </c>
      <c r="T241" s="111">
        <f t="shared" si="454"/>
        <v>80.226666666666659</v>
      </c>
      <c r="U241" s="75"/>
      <c r="V241" s="12" t="s">
        <v>72</v>
      </c>
      <c r="W241" s="98">
        <f t="shared" ref="W241:AN241" si="456">W224+W234+W240</f>
        <v>1780</v>
      </c>
      <c r="X241" s="111">
        <f t="shared" si="456"/>
        <v>54.604444444444447</v>
      </c>
      <c r="Y241" s="111">
        <f t="shared" si="456"/>
        <v>62.089111111111109</v>
      </c>
      <c r="Z241" s="111">
        <f t="shared" si="456"/>
        <v>242.42777777777775</v>
      </c>
      <c r="AA241" s="135">
        <f t="shared" si="456"/>
        <v>1779.3177777777776</v>
      </c>
      <c r="AB241" s="111">
        <f t="shared" si="456"/>
        <v>0.62584920634920638</v>
      </c>
      <c r="AC241" s="111">
        <f t="shared" si="456"/>
        <v>2.4730158730158731</v>
      </c>
      <c r="AD241" s="111">
        <f t="shared" si="456"/>
        <v>162.57155555555559</v>
      </c>
      <c r="AE241" s="111">
        <f t="shared" si="456"/>
        <v>2.625</v>
      </c>
      <c r="AF241" s="111">
        <f t="shared" si="456"/>
        <v>520.65031746031752</v>
      </c>
      <c r="AG241" s="111">
        <f t="shared" si="456"/>
        <v>696.90825396825392</v>
      </c>
      <c r="AH241" s="111">
        <f t="shared" si="456"/>
        <v>206.56134920634921</v>
      </c>
      <c r="AI241" s="111">
        <f t="shared" si="456"/>
        <v>11.720063492063492</v>
      </c>
      <c r="AJ241" s="111">
        <f t="shared" si="456"/>
        <v>465.30746031746031</v>
      </c>
      <c r="AK241" s="111">
        <f t="shared" si="456"/>
        <v>0</v>
      </c>
      <c r="AL241" s="111">
        <f t="shared" si="456"/>
        <v>0</v>
      </c>
      <c r="AM241" s="111">
        <f t="shared" si="456"/>
        <v>1.5</v>
      </c>
      <c r="AN241" s="111">
        <f t="shared" si="456"/>
        <v>83.71</v>
      </c>
      <c r="AO241" s="75"/>
      <c r="AP241" s="12" t="s">
        <v>72</v>
      </c>
      <c r="AQ241" s="98">
        <f t="shared" ref="AQ241:BH241" si="457">AQ224+AQ234+AQ240</f>
        <v>1780</v>
      </c>
      <c r="AR241" s="111">
        <f t="shared" si="457"/>
        <v>54.604444444444447</v>
      </c>
      <c r="AS241" s="111">
        <f t="shared" si="457"/>
        <v>62.089111111111109</v>
      </c>
      <c r="AT241" s="111">
        <f t="shared" si="457"/>
        <v>242.42777777777775</v>
      </c>
      <c r="AU241" s="135">
        <f t="shared" si="457"/>
        <v>1779.3177777777776</v>
      </c>
      <c r="AV241" s="111">
        <f t="shared" si="457"/>
        <v>0.62584920634920638</v>
      </c>
      <c r="AW241" s="111">
        <f t="shared" si="457"/>
        <v>2.4730158730158731</v>
      </c>
      <c r="AX241" s="111">
        <f t="shared" si="457"/>
        <v>162.57155555555559</v>
      </c>
      <c r="AY241" s="111">
        <f t="shared" si="457"/>
        <v>2.625</v>
      </c>
      <c r="AZ241" s="111">
        <f t="shared" si="457"/>
        <v>520.65031746031752</v>
      </c>
      <c r="BA241" s="111">
        <f t="shared" si="457"/>
        <v>696.90825396825392</v>
      </c>
      <c r="BB241" s="111">
        <f t="shared" si="457"/>
        <v>206.56134920634921</v>
      </c>
      <c r="BC241" s="111">
        <f t="shared" si="457"/>
        <v>11.720063492063492</v>
      </c>
      <c r="BD241" s="111">
        <f t="shared" si="457"/>
        <v>465.30746031746031</v>
      </c>
      <c r="BE241" s="111">
        <f t="shared" si="457"/>
        <v>0</v>
      </c>
      <c r="BF241" s="111">
        <f t="shared" si="457"/>
        <v>0</v>
      </c>
      <c r="BG241" s="111">
        <f t="shared" si="457"/>
        <v>1.5</v>
      </c>
      <c r="BH241" s="111">
        <f t="shared" si="457"/>
        <v>83.71</v>
      </c>
    </row>
    <row r="242" spans="1:60" s="8" customFormat="1" ht="22.5" customHeight="1" x14ac:dyDescent="0.25">
      <c r="A242" s="76"/>
      <c r="B242" s="26"/>
      <c r="C242" s="101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7"/>
      <c r="U242" s="145"/>
      <c r="V242" s="146"/>
      <c r="W242" s="147"/>
      <c r="X242" s="148"/>
      <c r="Y242" s="148"/>
      <c r="Z242" s="148"/>
      <c r="AA242" s="148"/>
      <c r="AB242" s="148"/>
      <c r="AC242" s="148"/>
      <c r="AD242" s="148"/>
      <c r="AE242" s="148"/>
      <c r="AF242" s="148"/>
      <c r="AG242" s="148"/>
      <c r="AH242" s="148"/>
      <c r="AI242" s="148"/>
      <c r="AJ242" s="148"/>
      <c r="AK242" s="148"/>
      <c r="AL242" s="148"/>
      <c r="AM242" s="148"/>
      <c r="AN242" s="148"/>
      <c r="AO242" s="26"/>
      <c r="AP242" s="26"/>
      <c r="AQ242" s="27"/>
      <c r="AR242" s="28"/>
      <c r="AS242" s="28"/>
      <c r="AT242" s="28"/>
      <c r="AU242" s="28"/>
      <c r="AV242" s="148"/>
      <c r="AW242" s="148"/>
      <c r="AX242" s="148"/>
      <c r="AY242" s="148"/>
      <c r="AZ242" s="148"/>
      <c r="BA242" s="148"/>
      <c r="BB242" s="148"/>
      <c r="BC242" s="148"/>
      <c r="BD242" s="148"/>
      <c r="BE242" s="148"/>
      <c r="BF242" s="148"/>
      <c r="BG242" s="148"/>
      <c r="BH242" s="28"/>
    </row>
    <row r="243" spans="1:60" s="8" customFormat="1" ht="15.75" customHeight="1" x14ac:dyDescent="0.25">
      <c r="A243" s="165" t="s">
        <v>29</v>
      </c>
      <c r="B243" s="165" t="s">
        <v>28</v>
      </c>
      <c r="C243" s="166" t="s">
        <v>206</v>
      </c>
      <c r="D243" s="158" t="s">
        <v>209</v>
      </c>
      <c r="E243" s="159"/>
      <c r="F243" s="159"/>
      <c r="G243" s="159"/>
      <c r="H243" s="159"/>
      <c r="I243" s="159"/>
      <c r="J243" s="159"/>
      <c r="K243" s="159"/>
      <c r="L243" s="159"/>
      <c r="M243" s="159"/>
      <c r="N243" s="159"/>
      <c r="O243" s="159"/>
      <c r="P243" s="159"/>
      <c r="Q243" s="159"/>
      <c r="R243" s="159"/>
      <c r="S243" s="159"/>
      <c r="T243" s="160"/>
      <c r="U243" s="165" t="s">
        <v>29</v>
      </c>
      <c r="V243" s="165" t="s">
        <v>28</v>
      </c>
      <c r="W243" s="166" t="s">
        <v>206</v>
      </c>
      <c r="X243" s="158" t="s">
        <v>209</v>
      </c>
      <c r="Y243" s="159"/>
      <c r="Z243" s="159"/>
      <c r="AA243" s="159"/>
      <c r="AB243" s="159"/>
      <c r="AC243" s="159"/>
      <c r="AD243" s="159"/>
      <c r="AE243" s="159"/>
      <c r="AF243" s="159"/>
      <c r="AG243" s="159"/>
      <c r="AH243" s="159"/>
      <c r="AI243" s="159"/>
      <c r="AJ243" s="159"/>
      <c r="AK243" s="159"/>
      <c r="AL243" s="159"/>
      <c r="AM243" s="159"/>
      <c r="AN243" s="160"/>
      <c r="AO243" s="165" t="s">
        <v>29</v>
      </c>
      <c r="AP243" s="165" t="s">
        <v>28</v>
      </c>
      <c r="AQ243" s="166" t="s">
        <v>206</v>
      </c>
      <c r="AR243" s="158" t="s">
        <v>209</v>
      </c>
      <c r="AS243" s="159"/>
      <c r="AT243" s="159"/>
      <c r="AU243" s="159"/>
      <c r="AV243" s="159"/>
      <c r="AW243" s="159"/>
      <c r="AX243" s="159"/>
      <c r="AY243" s="159"/>
      <c r="AZ243" s="159"/>
      <c r="BA243" s="159"/>
      <c r="BB243" s="159"/>
      <c r="BC243" s="159"/>
      <c r="BD243" s="159"/>
      <c r="BE243" s="159"/>
      <c r="BF243" s="159"/>
      <c r="BG243" s="159"/>
      <c r="BH243" s="160"/>
    </row>
    <row r="244" spans="1:60" s="8" customFormat="1" ht="23.25" customHeight="1" x14ac:dyDescent="0.25">
      <c r="A244" s="165"/>
      <c r="B244" s="165"/>
      <c r="C244" s="166"/>
      <c r="D244" s="94" t="s">
        <v>27</v>
      </c>
      <c r="E244" s="94" t="s">
        <v>26</v>
      </c>
      <c r="F244" s="94" t="s">
        <v>25</v>
      </c>
      <c r="G244" s="94" t="s">
        <v>204</v>
      </c>
      <c r="H244" s="94" t="s">
        <v>207</v>
      </c>
      <c r="I244" s="94" t="s">
        <v>208</v>
      </c>
      <c r="J244" s="94" t="s">
        <v>210</v>
      </c>
      <c r="K244" s="94" t="s">
        <v>211</v>
      </c>
      <c r="L244" s="94" t="s">
        <v>212</v>
      </c>
      <c r="M244" s="94" t="s">
        <v>219</v>
      </c>
      <c r="N244" s="94" t="s">
        <v>213</v>
      </c>
      <c r="O244" s="94" t="s">
        <v>214</v>
      </c>
      <c r="P244" s="94" t="s">
        <v>215</v>
      </c>
      <c r="Q244" s="94" t="s">
        <v>216</v>
      </c>
      <c r="R244" s="94" t="s">
        <v>217</v>
      </c>
      <c r="S244" s="94" t="s">
        <v>218</v>
      </c>
      <c r="T244" s="94" t="s">
        <v>205</v>
      </c>
      <c r="U244" s="165"/>
      <c r="V244" s="165"/>
      <c r="W244" s="166"/>
      <c r="X244" s="94" t="s">
        <v>27</v>
      </c>
      <c r="Y244" s="94" t="s">
        <v>26</v>
      </c>
      <c r="Z244" s="94" t="s">
        <v>25</v>
      </c>
      <c r="AA244" s="94" t="s">
        <v>204</v>
      </c>
      <c r="AB244" s="94" t="s">
        <v>207</v>
      </c>
      <c r="AC244" s="94" t="s">
        <v>208</v>
      </c>
      <c r="AD244" s="94" t="s">
        <v>210</v>
      </c>
      <c r="AE244" s="94" t="s">
        <v>211</v>
      </c>
      <c r="AF244" s="94" t="s">
        <v>212</v>
      </c>
      <c r="AG244" s="94" t="s">
        <v>219</v>
      </c>
      <c r="AH244" s="94" t="s">
        <v>213</v>
      </c>
      <c r="AI244" s="94" t="s">
        <v>214</v>
      </c>
      <c r="AJ244" s="94" t="s">
        <v>215</v>
      </c>
      <c r="AK244" s="94" t="s">
        <v>216</v>
      </c>
      <c r="AL244" s="94" t="s">
        <v>217</v>
      </c>
      <c r="AM244" s="94" t="s">
        <v>218</v>
      </c>
      <c r="AN244" s="94" t="s">
        <v>205</v>
      </c>
      <c r="AO244" s="165"/>
      <c r="AP244" s="165"/>
      <c r="AQ244" s="166"/>
      <c r="AR244" s="94" t="s">
        <v>27</v>
      </c>
      <c r="AS244" s="94" t="s">
        <v>26</v>
      </c>
      <c r="AT244" s="94" t="s">
        <v>25</v>
      </c>
      <c r="AU244" s="94" t="s">
        <v>204</v>
      </c>
      <c r="AV244" s="94" t="s">
        <v>207</v>
      </c>
      <c r="AW244" s="94" t="s">
        <v>208</v>
      </c>
      <c r="AX244" s="94" t="s">
        <v>210</v>
      </c>
      <c r="AY244" s="94" t="s">
        <v>211</v>
      </c>
      <c r="AZ244" s="94" t="s">
        <v>212</v>
      </c>
      <c r="BA244" s="94" t="s">
        <v>219</v>
      </c>
      <c r="BB244" s="94" t="s">
        <v>213</v>
      </c>
      <c r="BC244" s="94" t="s">
        <v>214</v>
      </c>
      <c r="BD244" s="94" t="s">
        <v>215</v>
      </c>
      <c r="BE244" s="94" t="s">
        <v>216</v>
      </c>
      <c r="BF244" s="94" t="s">
        <v>217</v>
      </c>
      <c r="BG244" s="94" t="s">
        <v>218</v>
      </c>
      <c r="BH244" s="94" t="s">
        <v>205</v>
      </c>
    </row>
    <row r="245" spans="1:60" s="8" customFormat="1" ht="16.350000000000001" customHeight="1" x14ac:dyDescent="0.25">
      <c r="A245" s="164" t="s">
        <v>71</v>
      </c>
      <c r="B245" s="164"/>
      <c r="C245" s="164"/>
      <c r="D245" s="164"/>
      <c r="E245" s="164"/>
      <c r="F245" s="164"/>
      <c r="G245" s="164"/>
      <c r="H245" s="164"/>
      <c r="I245" s="164"/>
      <c r="J245" s="164"/>
      <c r="K245" s="164"/>
      <c r="L245" s="164"/>
      <c r="M245" s="164"/>
      <c r="N245" s="164"/>
      <c r="O245" s="164"/>
      <c r="P245" s="164"/>
      <c r="Q245" s="164"/>
      <c r="R245" s="164"/>
      <c r="S245" s="164"/>
      <c r="T245" s="164"/>
      <c r="U245" s="164" t="s">
        <v>71</v>
      </c>
      <c r="V245" s="164"/>
      <c r="W245" s="164"/>
      <c r="X245" s="164"/>
      <c r="Y245" s="164"/>
      <c r="Z245" s="164"/>
      <c r="AA245" s="164"/>
      <c r="AB245" s="164"/>
      <c r="AC245" s="164"/>
      <c r="AD245" s="164"/>
      <c r="AE245" s="164"/>
      <c r="AF245" s="164"/>
      <c r="AG245" s="164"/>
      <c r="AH245" s="164"/>
      <c r="AI245" s="164"/>
      <c r="AJ245" s="164"/>
      <c r="AK245" s="164"/>
      <c r="AL245" s="164"/>
      <c r="AM245" s="164"/>
      <c r="AN245" s="164"/>
      <c r="AO245" s="164" t="s">
        <v>71</v>
      </c>
      <c r="AP245" s="164"/>
      <c r="AQ245" s="164"/>
      <c r="AR245" s="164"/>
      <c r="AS245" s="164"/>
      <c r="AT245" s="164"/>
      <c r="AU245" s="164"/>
      <c r="AV245" s="164"/>
      <c r="AW245" s="164"/>
      <c r="AX245" s="164"/>
      <c r="AY245" s="164"/>
      <c r="AZ245" s="164"/>
      <c r="BA245" s="164"/>
      <c r="BB245" s="164"/>
      <c r="BC245" s="164"/>
      <c r="BD245" s="164"/>
      <c r="BE245" s="164"/>
      <c r="BF245" s="164"/>
      <c r="BG245" s="164"/>
      <c r="BH245" s="164"/>
    </row>
    <row r="246" spans="1:60" s="8" customFormat="1" ht="16.350000000000001" customHeight="1" x14ac:dyDescent="0.25">
      <c r="A246" s="164" t="s">
        <v>23</v>
      </c>
      <c r="B246" s="164"/>
      <c r="C246" s="164"/>
      <c r="D246" s="164"/>
      <c r="E246" s="164"/>
      <c r="F246" s="164"/>
      <c r="G246" s="164"/>
      <c r="H246" s="164"/>
      <c r="I246" s="164"/>
      <c r="J246" s="164"/>
      <c r="K246" s="164"/>
      <c r="L246" s="164"/>
      <c r="M246" s="164"/>
      <c r="N246" s="164"/>
      <c r="O246" s="164"/>
      <c r="P246" s="164"/>
      <c r="Q246" s="164"/>
      <c r="R246" s="164"/>
      <c r="S246" s="164"/>
      <c r="T246" s="164"/>
      <c r="U246" s="164" t="s">
        <v>23</v>
      </c>
      <c r="V246" s="164"/>
      <c r="W246" s="164"/>
      <c r="X246" s="164"/>
      <c r="Y246" s="164"/>
      <c r="Z246" s="164"/>
      <c r="AA246" s="164"/>
      <c r="AB246" s="164"/>
      <c r="AC246" s="164"/>
      <c r="AD246" s="164"/>
      <c r="AE246" s="164"/>
      <c r="AF246" s="164"/>
      <c r="AG246" s="164"/>
      <c r="AH246" s="164"/>
      <c r="AI246" s="164"/>
      <c r="AJ246" s="164"/>
      <c r="AK246" s="164"/>
      <c r="AL246" s="164"/>
      <c r="AM246" s="164"/>
      <c r="AN246" s="164"/>
      <c r="AO246" s="164" t="s">
        <v>23</v>
      </c>
      <c r="AP246" s="164"/>
      <c r="AQ246" s="164"/>
      <c r="AR246" s="164"/>
      <c r="AS246" s="164"/>
      <c r="AT246" s="164"/>
      <c r="AU246" s="164"/>
      <c r="AV246" s="164"/>
      <c r="AW246" s="164"/>
      <c r="AX246" s="164"/>
      <c r="AY246" s="164"/>
      <c r="AZ246" s="164"/>
      <c r="BA246" s="164"/>
      <c r="BB246" s="164"/>
      <c r="BC246" s="164"/>
      <c r="BD246" s="164"/>
      <c r="BE246" s="164"/>
      <c r="BF246" s="164"/>
      <c r="BG246" s="164"/>
      <c r="BH246" s="164"/>
    </row>
    <row r="247" spans="1:60" s="8" customFormat="1" ht="15.75" customHeight="1" x14ac:dyDescent="0.25">
      <c r="A247" s="70" t="s">
        <v>191</v>
      </c>
      <c r="B247" s="116" t="str">
        <f>'[1]ФРУКТЫ, ОВОЩИ'!$E$135</f>
        <v>Салат из белокочанной капусты с морковью</v>
      </c>
      <c r="C247" s="71">
        <f>'[1]ФРУКТЫ, ОВОЩИ'!$E$138</f>
        <v>60</v>
      </c>
      <c r="D247" s="109">
        <f>'[1]ФРУКТЫ, ОВОЩИ'!$A$156</f>
        <v>0.9</v>
      </c>
      <c r="E247" s="109">
        <f>'[1]ФРУКТЫ, ОВОЩИ'!$C$156</f>
        <v>4.4000000000000004</v>
      </c>
      <c r="F247" s="109">
        <f>'[1]ФРУКТЫ, ОВОЩИ'!$E$156</f>
        <v>5.7</v>
      </c>
      <c r="G247" s="109">
        <f>'[1]ФРУКТЫ, ОВОЩИ'!$G$156</f>
        <v>67.2</v>
      </c>
      <c r="H247" s="109">
        <v>0.01</v>
      </c>
      <c r="I247" s="109">
        <v>0</v>
      </c>
      <c r="J247" s="109">
        <v>185.6</v>
      </c>
      <c r="K247" s="109">
        <v>1.5</v>
      </c>
      <c r="L247" s="109">
        <v>26.1</v>
      </c>
      <c r="M247" s="109">
        <v>16.899999999999999</v>
      </c>
      <c r="N247" s="109">
        <v>8</v>
      </c>
      <c r="O247" s="109">
        <v>0.33</v>
      </c>
      <c r="P247" s="109">
        <v>35</v>
      </c>
      <c r="Q247" s="109">
        <v>0</v>
      </c>
      <c r="R247" s="109">
        <v>0</v>
      </c>
      <c r="S247" s="109">
        <v>0</v>
      </c>
      <c r="T247" s="109">
        <f>'[1]ФРУКТЫ, ОВОЩИ'!$I$156</f>
        <v>9.1999999999999993</v>
      </c>
      <c r="U247" s="70" t="s">
        <v>192</v>
      </c>
      <c r="V247" s="116" t="str">
        <f>'[1]ФРУКТЫ, ОВОЩИ'!$P$135</f>
        <v>Салат из белокочанной капусты с морковью</v>
      </c>
      <c r="W247" s="71">
        <f>'[1]ФРУКТЫ, ОВОЩИ'!$P$138</f>
        <v>100</v>
      </c>
      <c r="X247" s="109">
        <f>'[1]ФРУКТЫ, ОВОЩИ'!$L$156</f>
        <v>1.5</v>
      </c>
      <c r="Y247" s="109">
        <f>'[1]ФРУКТЫ, ОВОЩИ'!$N$156</f>
        <v>7.3333333333333339</v>
      </c>
      <c r="Z247" s="109">
        <f>'[1]ФРУКТЫ, ОВОЩИ'!$P$156</f>
        <v>9.5</v>
      </c>
      <c r="AA247" s="109">
        <f>'[1]ФРУКТЫ, ОВОЩИ'!$R$156</f>
        <v>112</v>
      </c>
      <c r="AB247" s="109">
        <v>1.6666666666666666E-2</v>
      </c>
      <c r="AC247" s="109">
        <v>0</v>
      </c>
      <c r="AD247" s="109">
        <v>309.33333333333331</v>
      </c>
      <c r="AE247" s="109">
        <v>2.5</v>
      </c>
      <c r="AF247" s="109">
        <v>43.5</v>
      </c>
      <c r="AG247" s="109">
        <v>28.166666666666664</v>
      </c>
      <c r="AH247" s="109">
        <v>13.333333333333334</v>
      </c>
      <c r="AI247" s="109">
        <v>1.2</v>
      </c>
      <c r="AJ247" s="109">
        <v>58.333333333333336</v>
      </c>
      <c r="AK247" s="109">
        <v>0</v>
      </c>
      <c r="AL247" s="109">
        <v>0</v>
      </c>
      <c r="AM247" s="109">
        <v>0</v>
      </c>
      <c r="AN247" s="109">
        <f>'[1]ФРУКТЫ, ОВОЩИ'!$T$156</f>
        <v>15.333333333333332</v>
      </c>
      <c r="AO247" s="70" t="s">
        <v>192</v>
      </c>
      <c r="AP247" s="116" t="str">
        <f>'[1]ФРУКТЫ, ОВОЩИ'!$P$135</f>
        <v>Салат из белокочанной капусты с морковью</v>
      </c>
      <c r="AQ247" s="71">
        <f>'[1]ФРУКТЫ, ОВОЩИ'!$P$138</f>
        <v>100</v>
      </c>
      <c r="AR247" s="109">
        <f>'[1]ФРУКТЫ, ОВОЩИ'!$L$156</f>
        <v>1.5</v>
      </c>
      <c r="AS247" s="109">
        <f>'[1]ФРУКТЫ, ОВОЩИ'!$N$156</f>
        <v>7.3333333333333339</v>
      </c>
      <c r="AT247" s="109">
        <f>'[1]ФРУКТЫ, ОВОЩИ'!$P$156</f>
        <v>9.5</v>
      </c>
      <c r="AU247" s="109">
        <f>'[1]ФРУКТЫ, ОВОЩИ'!$R$156</f>
        <v>112</v>
      </c>
      <c r="AV247" s="109">
        <v>1.6666666666666666E-2</v>
      </c>
      <c r="AW247" s="109">
        <v>0</v>
      </c>
      <c r="AX247" s="109">
        <v>309.33333333333331</v>
      </c>
      <c r="AY247" s="109">
        <v>2.5</v>
      </c>
      <c r="AZ247" s="109">
        <v>43.5</v>
      </c>
      <c r="BA247" s="109">
        <v>28.166666666666664</v>
      </c>
      <c r="BB247" s="109">
        <v>13.333333333333334</v>
      </c>
      <c r="BC247" s="109">
        <v>1.2</v>
      </c>
      <c r="BD247" s="109">
        <v>58.333333333333336</v>
      </c>
      <c r="BE247" s="109">
        <v>0</v>
      </c>
      <c r="BF247" s="109">
        <v>0</v>
      </c>
      <c r="BG247" s="109">
        <v>0</v>
      </c>
      <c r="BH247" s="109">
        <f>'[1]ФРУКТЫ, ОВОЩИ'!$T$156</f>
        <v>15.333333333333332</v>
      </c>
    </row>
    <row r="248" spans="1:60" s="8" customFormat="1" ht="15.75" customHeight="1" x14ac:dyDescent="0.25">
      <c r="A248" s="73" t="s">
        <v>15</v>
      </c>
      <c r="B248" s="65" t="str">
        <f>'[1]МЯСО, РЫБА'!$E$260</f>
        <v>Печень говяжья по-строгановски</v>
      </c>
      <c r="C248" s="99" t="str">
        <f>'[1]МЯСО, РЫБА'!$E$263</f>
        <v>90/40</v>
      </c>
      <c r="D248" s="109">
        <f>'[1]МЯСО, РЫБА'!$A$279</f>
        <v>13.1</v>
      </c>
      <c r="E248" s="109">
        <f>'[1]МЯСО, РЫБА'!$C$279</f>
        <v>11.2</v>
      </c>
      <c r="F248" s="109">
        <f>'[1]МЯСО, РЫБА'!$E$279</f>
        <v>5.82</v>
      </c>
      <c r="G248" s="109">
        <f>'[1]МЯСО, РЫБА'!$G$279</f>
        <v>195.7</v>
      </c>
      <c r="H248" s="109">
        <v>0.1</v>
      </c>
      <c r="I248" s="109">
        <v>0</v>
      </c>
      <c r="J248" s="109">
        <v>724</v>
      </c>
      <c r="K248" s="109">
        <v>1</v>
      </c>
      <c r="L248" s="109">
        <v>30</v>
      </c>
      <c r="M248" s="109">
        <v>125</v>
      </c>
      <c r="N248" s="109">
        <v>17</v>
      </c>
      <c r="O248" s="109">
        <v>0.5</v>
      </c>
      <c r="P248" s="109">
        <v>25</v>
      </c>
      <c r="Q248" s="109">
        <v>0</v>
      </c>
      <c r="R248" s="109">
        <v>0</v>
      </c>
      <c r="S248" s="109">
        <v>0</v>
      </c>
      <c r="T248" s="109">
        <f>'[1]МЯСО, РЫБА'!$I$279</f>
        <v>12.05</v>
      </c>
      <c r="U248" s="73" t="s">
        <v>14</v>
      </c>
      <c r="V248" s="65" t="str">
        <f>'[1]МЯСО, РЫБА'!$P$260</f>
        <v>Печень говяжья по-строгановски</v>
      </c>
      <c r="W248" s="99" t="str">
        <f>'[1]МЯСО, РЫБА'!$P$263</f>
        <v>100/50</v>
      </c>
      <c r="X248" s="109">
        <f>'[1]МЯСО, РЫБА'!$L$279</f>
        <v>15.115384615384615</v>
      </c>
      <c r="Y248" s="109">
        <f>'[1]МЯСО, РЫБА'!$N$279</f>
        <v>12.923076923076923</v>
      </c>
      <c r="Z248" s="109">
        <f>'[1]МЯСО, РЫБА'!$P$279</f>
        <v>6.7153846153846155</v>
      </c>
      <c r="AA248" s="109">
        <f>'[1]МЯСО, РЫБА'!$R$279</f>
        <v>225.80769230769232</v>
      </c>
      <c r="AB248" s="109">
        <v>0.08</v>
      </c>
      <c r="AC248" s="109">
        <v>0</v>
      </c>
      <c r="AD248" s="109">
        <v>579.20000000000005</v>
      </c>
      <c r="AE248" s="109">
        <v>0.8</v>
      </c>
      <c r="AF248" s="109">
        <v>24</v>
      </c>
      <c r="AG248" s="109">
        <v>50</v>
      </c>
      <c r="AH248" s="109">
        <v>13.6</v>
      </c>
      <c r="AI248" s="109">
        <v>0.4</v>
      </c>
      <c r="AJ248" s="109">
        <v>20</v>
      </c>
      <c r="AK248" s="109">
        <v>0</v>
      </c>
      <c r="AL248" s="109">
        <v>0</v>
      </c>
      <c r="AM248" s="109">
        <v>0</v>
      </c>
      <c r="AN248" s="109">
        <f>'[1]МЯСО, РЫБА'!$T$279</f>
        <v>13.903846153846153</v>
      </c>
      <c r="AO248" s="73" t="s">
        <v>14</v>
      </c>
      <c r="AP248" s="65" t="str">
        <f>'[1]МЯСО, РЫБА'!$P$260</f>
        <v>Печень говяжья по-строгановски</v>
      </c>
      <c r="AQ248" s="99" t="str">
        <f>'[1]МЯСО, РЫБА'!$P$263</f>
        <v>100/50</v>
      </c>
      <c r="AR248" s="109">
        <f>'[1]МЯСО, РЫБА'!$L$279</f>
        <v>15.115384615384615</v>
      </c>
      <c r="AS248" s="109">
        <f>'[1]МЯСО, РЫБА'!$N$279</f>
        <v>12.923076923076923</v>
      </c>
      <c r="AT248" s="109">
        <f>'[1]МЯСО, РЫБА'!$P$279</f>
        <v>6.7153846153846155</v>
      </c>
      <c r="AU248" s="109">
        <f>'[1]МЯСО, РЫБА'!$R$279</f>
        <v>225.80769230769232</v>
      </c>
      <c r="AV248" s="109">
        <v>0.08</v>
      </c>
      <c r="AW248" s="109">
        <v>0</v>
      </c>
      <c r="AX248" s="109">
        <v>579.20000000000005</v>
      </c>
      <c r="AY248" s="109">
        <v>0.8</v>
      </c>
      <c r="AZ248" s="109">
        <v>24</v>
      </c>
      <c r="BA248" s="109">
        <v>50</v>
      </c>
      <c r="BB248" s="109">
        <v>13.6</v>
      </c>
      <c r="BC248" s="109">
        <v>0.4</v>
      </c>
      <c r="BD248" s="109">
        <v>20</v>
      </c>
      <c r="BE248" s="109">
        <v>0</v>
      </c>
      <c r="BF248" s="109">
        <v>0</v>
      </c>
      <c r="BG248" s="109">
        <v>0</v>
      </c>
      <c r="BH248" s="109">
        <f>'[1]МЯСО, РЫБА'!$T$279</f>
        <v>13.903846153846153</v>
      </c>
    </row>
    <row r="249" spans="1:60" s="8" customFormat="1" ht="15.75" customHeight="1" x14ac:dyDescent="0.25">
      <c r="A249" s="70" t="s">
        <v>13</v>
      </c>
      <c r="B249" s="65" t="str">
        <f>[1]ГАРНИРЫ!$E$96</f>
        <v>Картофельное пюре</v>
      </c>
      <c r="C249" s="71">
        <f>[1]ГАРНИРЫ!$E$99</f>
        <v>150</v>
      </c>
      <c r="D249" s="109">
        <f>[1]ГАРНИРЫ!$A$117</f>
        <v>2</v>
      </c>
      <c r="E249" s="109">
        <f>[1]ГАРНИРЫ!$C$117</f>
        <v>5</v>
      </c>
      <c r="F249" s="109">
        <f>[1]ГАРНИРЫ!$E$117</f>
        <v>21</v>
      </c>
      <c r="G249" s="109">
        <f>[1]ГАРНИРЫ!$G$117</f>
        <v>137.19999999999999</v>
      </c>
      <c r="H249" s="109">
        <v>0</v>
      </c>
      <c r="I249" s="109">
        <v>0</v>
      </c>
      <c r="J249" s="109">
        <v>0</v>
      </c>
      <c r="K249" s="109">
        <v>2.1</v>
      </c>
      <c r="L249" s="109">
        <v>37.35</v>
      </c>
      <c r="M249" s="109">
        <v>87.47</v>
      </c>
      <c r="N249" s="109">
        <v>18</v>
      </c>
      <c r="O249" s="109">
        <v>0.5</v>
      </c>
      <c r="P249" s="109">
        <v>42.5</v>
      </c>
      <c r="Q249" s="109">
        <v>0</v>
      </c>
      <c r="R249" s="109">
        <v>0</v>
      </c>
      <c r="S249" s="109">
        <v>0</v>
      </c>
      <c r="T249" s="109">
        <f>[1]ГАРНИРЫ!$I$117</f>
        <v>5.2</v>
      </c>
      <c r="U249" s="70" t="s">
        <v>12</v>
      </c>
      <c r="V249" s="65" t="str">
        <f>[1]ГАРНИРЫ!$AA$96</f>
        <v>Картофельное пюре</v>
      </c>
      <c r="W249" s="71">
        <f>[1]ГАРНИРЫ!$P$99</f>
        <v>180</v>
      </c>
      <c r="X249" s="109">
        <f>[1]ГАРНИРЫ!$L$117</f>
        <v>2.4</v>
      </c>
      <c r="Y249" s="109">
        <f>[1]ГАРНИРЫ!$N$117</f>
        <v>6</v>
      </c>
      <c r="Z249" s="109">
        <f>[1]ГАРНИРЫ!$P$117</f>
        <v>25.2</v>
      </c>
      <c r="AA249" s="109">
        <f>[1]ГАРНИРЫ!$R$117</f>
        <v>164.64</v>
      </c>
      <c r="AB249" s="109">
        <v>0</v>
      </c>
      <c r="AC249" s="109">
        <v>0</v>
      </c>
      <c r="AD249" s="109">
        <v>0</v>
      </c>
      <c r="AE249" s="109">
        <v>1</v>
      </c>
      <c r="AF249" s="109">
        <v>44.82</v>
      </c>
      <c r="AG249" s="109">
        <v>104.964</v>
      </c>
      <c r="AH249" s="109">
        <v>21.6</v>
      </c>
      <c r="AI249" s="109">
        <v>0.6</v>
      </c>
      <c r="AJ249" s="109">
        <v>51</v>
      </c>
      <c r="AK249" s="109">
        <v>0</v>
      </c>
      <c r="AL249" s="109">
        <v>0</v>
      </c>
      <c r="AM249" s="109">
        <v>0</v>
      </c>
      <c r="AN249" s="109">
        <f>[1]ГАРНИРЫ!$T$117</f>
        <v>6.24</v>
      </c>
      <c r="AO249" s="70" t="s">
        <v>12</v>
      </c>
      <c r="AP249" s="65" t="str">
        <f>[1]ГАРНИРЫ!$AA$96</f>
        <v>Картофельное пюре</v>
      </c>
      <c r="AQ249" s="71">
        <f>[1]ГАРНИРЫ!$P$99</f>
        <v>180</v>
      </c>
      <c r="AR249" s="109">
        <f>[1]ГАРНИРЫ!$L$117</f>
        <v>2.4</v>
      </c>
      <c r="AS249" s="109">
        <f>[1]ГАРНИРЫ!$N$117</f>
        <v>6</v>
      </c>
      <c r="AT249" s="109">
        <f>[1]ГАРНИРЫ!$P$117</f>
        <v>25.2</v>
      </c>
      <c r="AU249" s="109">
        <f>[1]ГАРНИРЫ!$R$117</f>
        <v>164.64</v>
      </c>
      <c r="AV249" s="109">
        <v>0</v>
      </c>
      <c r="AW249" s="109">
        <v>0</v>
      </c>
      <c r="AX249" s="109">
        <v>0</v>
      </c>
      <c r="AY249" s="109">
        <v>1</v>
      </c>
      <c r="AZ249" s="109">
        <v>44.82</v>
      </c>
      <c r="BA249" s="109">
        <v>104.964</v>
      </c>
      <c r="BB249" s="109">
        <v>21.6</v>
      </c>
      <c r="BC249" s="109">
        <v>0.6</v>
      </c>
      <c r="BD249" s="109">
        <v>51</v>
      </c>
      <c r="BE249" s="109">
        <v>0</v>
      </c>
      <c r="BF249" s="109">
        <v>0</v>
      </c>
      <c r="BG249" s="109">
        <v>0</v>
      </c>
      <c r="BH249" s="109">
        <f>[1]ГАРНИРЫ!$T$117</f>
        <v>6.24</v>
      </c>
    </row>
    <row r="250" spans="1:60" s="8" customFormat="1" ht="15.75" customHeight="1" x14ac:dyDescent="0.25">
      <c r="A250" s="70"/>
      <c r="B250" s="65" t="s">
        <v>151</v>
      </c>
      <c r="C250" s="71">
        <v>200</v>
      </c>
      <c r="D250" s="109">
        <f>[1]НАПИТКИ!$L$241</f>
        <v>2</v>
      </c>
      <c r="E250" s="109">
        <f>[1]НАПИТКИ!$N$241</f>
        <v>0.16666666666666666</v>
      </c>
      <c r="F250" s="109">
        <f>[1]НАПИТКИ!$P$241</f>
        <v>3.7777777777777777</v>
      </c>
      <c r="G250" s="109">
        <f>[1]НАПИТКИ!$R$241</f>
        <v>24.888888888888889</v>
      </c>
      <c r="H250" s="109">
        <v>0.02</v>
      </c>
      <c r="I250" s="109">
        <v>0</v>
      </c>
      <c r="J250" s="109">
        <v>0</v>
      </c>
      <c r="K250" s="109">
        <v>0</v>
      </c>
      <c r="L250" s="109">
        <v>14</v>
      </c>
      <c r="M250" s="109">
        <v>14</v>
      </c>
      <c r="N250" s="109">
        <v>8</v>
      </c>
      <c r="O250" s="109">
        <v>0.22</v>
      </c>
      <c r="P250" s="109">
        <v>25</v>
      </c>
      <c r="Q250" s="109">
        <v>0</v>
      </c>
      <c r="R250" s="109">
        <v>0</v>
      </c>
      <c r="S250" s="109">
        <v>0</v>
      </c>
      <c r="T250" s="109">
        <f>[1]НАПИТКИ!$T$241</f>
        <v>8</v>
      </c>
      <c r="U250" s="73" t="s">
        <v>35</v>
      </c>
      <c r="V250" s="65" t="str">
        <f>[1]НАПИТКИ!$P$51</f>
        <v>Чай с лимоном</v>
      </c>
      <c r="W250" s="71">
        <f>[1]НАПИТКИ!$P$54</f>
        <v>200</v>
      </c>
      <c r="X250" s="109">
        <f>[1]НАПИТКИ!$L$69</f>
        <v>0.29333333333333333</v>
      </c>
      <c r="Y250" s="109">
        <f>[1]НАПИТКИ!$N$69</f>
        <v>0</v>
      </c>
      <c r="Z250" s="109">
        <f>[1]НАПИТКИ!$P$69</f>
        <v>15.706666666666669</v>
      </c>
      <c r="AA250" s="109">
        <f>[1]НАПИТКИ!$R$69</f>
        <v>63.6</v>
      </c>
      <c r="AB250" s="109">
        <v>0.02</v>
      </c>
      <c r="AC250" s="109">
        <v>0</v>
      </c>
      <c r="AD250" s="109">
        <v>0</v>
      </c>
      <c r="AE250" s="109">
        <v>0</v>
      </c>
      <c r="AF250" s="109">
        <v>14</v>
      </c>
      <c r="AG250" s="109">
        <v>14</v>
      </c>
      <c r="AH250" s="109">
        <v>8</v>
      </c>
      <c r="AI250" s="109">
        <v>0.22</v>
      </c>
      <c r="AJ250" s="109">
        <v>25</v>
      </c>
      <c r="AK250" s="109">
        <v>0</v>
      </c>
      <c r="AL250" s="109">
        <v>0</v>
      </c>
      <c r="AM250" s="109">
        <v>0</v>
      </c>
      <c r="AN250" s="109">
        <f>[1]НАПИТКИ!$T$69</f>
        <v>1.1600000000000001</v>
      </c>
      <c r="AO250" s="73" t="s">
        <v>35</v>
      </c>
      <c r="AP250" s="65" t="str">
        <f>[1]НАПИТКИ!$P$51</f>
        <v>Чай с лимоном</v>
      </c>
      <c r="AQ250" s="71">
        <f>[1]НАПИТКИ!$P$54</f>
        <v>200</v>
      </c>
      <c r="AR250" s="109">
        <f>[1]НАПИТКИ!$L$69</f>
        <v>0.29333333333333333</v>
      </c>
      <c r="AS250" s="109">
        <f>[1]НАПИТКИ!$N$69</f>
        <v>0</v>
      </c>
      <c r="AT250" s="109">
        <f>[1]НАПИТКИ!$P$69</f>
        <v>15.706666666666669</v>
      </c>
      <c r="AU250" s="109">
        <f>[1]НАПИТКИ!$R$69</f>
        <v>63.6</v>
      </c>
      <c r="AV250" s="109">
        <v>0.02</v>
      </c>
      <c r="AW250" s="109">
        <v>0</v>
      </c>
      <c r="AX250" s="109">
        <v>0</v>
      </c>
      <c r="AY250" s="109">
        <v>0</v>
      </c>
      <c r="AZ250" s="109">
        <v>14</v>
      </c>
      <c r="BA250" s="109">
        <v>14</v>
      </c>
      <c r="BB250" s="109">
        <v>8</v>
      </c>
      <c r="BC250" s="109">
        <v>0.22</v>
      </c>
      <c r="BD250" s="109">
        <v>25</v>
      </c>
      <c r="BE250" s="109">
        <v>0</v>
      </c>
      <c r="BF250" s="109">
        <v>0</v>
      </c>
      <c r="BG250" s="109">
        <v>0</v>
      </c>
      <c r="BH250" s="109">
        <f>[1]НАПИТКИ!$T$69</f>
        <v>1.1600000000000001</v>
      </c>
    </row>
    <row r="251" spans="1:60" s="8" customFormat="1" ht="15.6" customHeight="1" x14ac:dyDescent="0.25">
      <c r="A251" s="70" t="s">
        <v>18</v>
      </c>
      <c r="B251" s="65" t="str">
        <f>'[1]ГАСТРОНОМИЯ, ВЫПЕЧКА'!$E$52</f>
        <v>Хлеб пшеничный</v>
      </c>
      <c r="C251" s="71">
        <f>'[1]ГАСТРОНОМИЯ, ВЫПЕЧКА'!$E$54</f>
        <v>35</v>
      </c>
      <c r="D251" s="109">
        <f>'[1]ГАСТРОНОМИЯ, ВЫПЕЧКА'!$A$72</f>
        <v>0.3</v>
      </c>
      <c r="E251" s="109">
        <f>'[1]ГАСТРОНОМИЯ, ВЫПЕЧКА'!$C$72</f>
        <v>0.04</v>
      </c>
      <c r="F251" s="109">
        <f>'[1]ГАСТРОНОМИЯ, ВЫПЕЧКА'!$E$72</f>
        <v>17</v>
      </c>
      <c r="G251" s="109">
        <f>'[1]ГАСТРОНОМИЯ, ВЫПЕЧКА'!$G$72</f>
        <v>73</v>
      </c>
      <c r="H251" s="109">
        <v>0.02</v>
      </c>
      <c r="I251" s="109">
        <v>0.3</v>
      </c>
      <c r="J251" s="109">
        <v>0</v>
      </c>
      <c r="K251" s="109">
        <v>0</v>
      </c>
      <c r="L251" s="109">
        <v>4.5999999999999996</v>
      </c>
      <c r="M251" s="109">
        <v>17.399999999999999</v>
      </c>
      <c r="N251" s="109">
        <v>6.6</v>
      </c>
      <c r="O251" s="109">
        <v>0.22</v>
      </c>
      <c r="P251" s="109">
        <v>8</v>
      </c>
      <c r="Q251" s="109">
        <v>0</v>
      </c>
      <c r="R251" s="109">
        <v>0</v>
      </c>
      <c r="S251" s="109">
        <v>0</v>
      </c>
      <c r="T251" s="109">
        <f>'[1]ГАСТРОНОМИЯ, ВЫПЕЧКА'!$I$72</f>
        <v>0</v>
      </c>
      <c r="U251" s="70" t="s">
        <v>9</v>
      </c>
      <c r="V251" s="65" t="str">
        <f>'[1]ГАСТРОНОМИЯ, ВЫПЕЧКА'!$AA$52</f>
        <v>Хлеб пшеничный</v>
      </c>
      <c r="W251" s="71">
        <f>'[1]ГАСТРОНОМИЯ, ВЫПЕЧКА'!$AL$54</f>
        <v>50</v>
      </c>
      <c r="X251" s="109">
        <f>'[1]ГАСТРОНОМИЯ, ВЫПЕЧКА'!$AH$72</f>
        <v>0.42857142857142855</v>
      </c>
      <c r="Y251" s="109">
        <f>'[1]ГАСТРОНОМИЯ, ВЫПЕЧКА'!$AJ$72</f>
        <v>5.7142857142857141E-2</v>
      </c>
      <c r="Z251" s="109">
        <f>'[1]ГАСТРОНОМИЯ, ВЫПЕЧКА'!$AL$72</f>
        <v>24.285714285714285</v>
      </c>
      <c r="AA251" s="109">
        <f>'[1]ГАСТРОНОМИЯ, ВЫПЕЧКА'!$AN$72</f>
        <v>104.28571428571429</v>
      </c>
      <c r="AB251" s="109">
        <v>2.8571428571428571E-2</v>
      </c>
      <c r="AC251" s="109">
        <v>0.42857142857142855</v>
      </c>
      <c r="AD251" s="109">
        <v>0</v>
      </c>
      <c r="AE251" s="109">
        <v>0</v>
      </c>
      <c r="AF251" s="109">
        <v>6.5714285714285703</v>
      </c>
      <c r="AG251" s="109">
        <v>24.857142857142854</v>
      </c>
      <c r="AH251" s="109">
        <v>9.4285714285714288</v>
      </c>
      <c r="AI251" s="109">
        <v>0.31428571428571428</v>
      </c>
      <c r="AJ251" s="109">
        <v>11.428571428571429</v>
      </c>
      <c r="AK251" s="109">
        <v>0</v>
      </c>
      <c r="AL251" s="109">
        <v>0</v>
      </c>
      <c r="AM251" s="109">
        <v>0</v>
      </c>
      <c r="AN251" s="109">
        <f>'[1]ГАСТРОНОМИЯ, ВЫПЕЧКА'!$AP$72</f>
        <v>0</v>
      </c>
      <c r="AO251" s="70" t="s">
        <v>9</v>
      </c>
      <c r="AP251" s="65" t="str">
        <f>'[1]ГАСТРОНОМИЯ, ВЫПЕЧКА'!$AA$52</f>
        <v>Хлеб пшеничный</v>
      </c>
      <c r="AQ251" s="71">
        <f>'[1]ГАСТРОНОМИЯ, ВЫПЕЧКА'!$AL$54</f>
        <v>50</v>
      </c>
      <c r="AR251" s="109">
        <f>'[1]ГАСТРОНОМИЯ, ВЫПЕЧКА'!$AH$72</f>
        <v>0.42857142857142855</v>
      </c>
      <c r="AS251" s="109">
        <f>'[1]ГАСТРОНОМИЯ, ВЫПЕЧКА'!$AJ$72</f>
        <v>5.7142857142857141E-2</v>
      </c>
      <c r="AT251" s="109">
        <f>'[1]ГАСТРОНОМИЯ, ВЫПЕЧКА'!$AL$72</f>
        <v>24.285714285714285</v>
      </c>
      <c r="AU251" s="109">
        <f>'[1]ГАСТРОНОМИЯ, ВЫПЕЧКА'!$AN$72</f>
        <v>104.28571428571429</v>
      </c>
      <c r="AV251" s="109">
        <v>2.8571428571428571E-2</v>
      </c>
      <c r="AW251" s="109">
        <v>0.42857142857142855</v>
      </c>
      <c r="AX251" s="109">
        <v>0</v>
      </c>
      <c r="AY251" s="109">
        <v>0</v>
      </c>
      <c r="AZ251" s="109">
        <v>6.5714285714285703</v>
      </c>
      <c r="BA251" s="109">
        <v>24.857142857142854</v>
      </c>
      <c r="BB251" s="109">
        <v>9.4285714285714288</v>
      </c>
      <c r="BC251" s="109">
        <v>0.31428571428571428</v>
      </c>
      <c r="BD251" s="109">
        <v>11.428571428571429</v>
      </c>
      <c r="BE251" s="109">
        <v>0</v>
      </c>
      <c r="BF251" s="109">
        <v>0</v>
      </c>
      <c r="BG251" s="109">
        <v>0</v>
      </c>
      <c r="BH251" s="109">
        <f>'[1]ГАСТРОНОМИЯ, ВЫПЕЧКА'!$AP$72</f>
        <v>0</v>
      </c>
    </row>
    <row r="252" spans="1:60" s="8" customFormat="1" ht="15.6" customHeight="1" x14ac:dyDescent="0.25">
      <c r="A252" s="70" t="s">
        <v>17</v>
      </c>
      <c r="B252" s="65" t="str">
        <f>'[1]ГАСТРОНОМИЯ, ВЫПЕЧКА'!$E$11</f>
        <v>Хлеб ржано-пшеничный</v>
      </c>
      <c r="C252" s="71">
        <f>'[1]ГАСТРОНОМИЯ, ВЫПЕЧКА'!$E$13</f>
        <v>20</v>
      </c>
      <c r="D252" s="109">
        <f>'[1]ГАСТРОНОМИЯ, ВЫПЕЧКА'!$A$31</f>
        <v>1</v>
      </c>
      <c r="E252" s="109">
        <f>'[1]ГАСТРОНОМИЯ, ВЫПЕЧКА'!$C$31</f>
        <v>0.7</v>
      </c>
      <c r="F252" s="109">
        <f>'[1]ГАСТРОНОМИЯ, ВЫПЕЧКА'!$E$31</f>
        <v>6.7</v>
      </c>
      <c r="G252" s="109">
        <f>'[1]ГАСТРОНОМИЯ, ВЫПЕЧКА'!$G$31</f>
        <v>35</v>
      </c>
      <c r="H252" s="109">
        <v>0.13</v>
      </c>
      <c r="I252" s="109">
        <v>0</v>
      </c>
      <c r="J252" s="109">
        <v>0</v>
      </c>
      <c r="K252" s="109">
        <v>0</v>
      </c>
      <c r="L252" s="109">
        <v>5.75</v>
      </c>
      <c r="M252" s="109">
        <v>26.5</v>
      </c>
      <c r="N252" s="109">
        <v>6.25</v>
      </c>
      <c r="O252" s="109">
        <v>0.78</v>
      </c>
      <c r="P252" s="109">
        <v>6</v>
      </c>
      <c r="Q252" s="109">
        <v>0</v>
      </c>
      <c r="R252" s="109">
        <v>0</v>
      </c>
      <c r="S252" s="109">
        <v>0</v>
      </c>
      <c r="T252" s="109">
        <v>0</v>
      </c>
      <c r="U252" s="70" t="s">
        <v>121</v>
      </c>
      <c r="V252" s="65" t="str">
        <f>'[1]ГАСТРОНОМИЯ, ВЫПЕЧКА'!$AA$11</f>
        <v>Хлеб ржано-пшеничный</v>
      </c>
      <c r="W252" s="71">
        <f>'[1]ГАСТРОНОМИЯ, ВЫПЕЧКА'!$P$13</f>
        <v>35</v>
      </c>
      <c r="X252" s="109">
        <f>'[1]ГАСТРОНОМИЯ, ВЫПЕЧКА'!$L$31</f>
        <v>1.75</v>
      </c>
      <c r="Y252" s="109">
        <f>'[1]ГАСТРОНОМИЯ, ВЫПЕЧКА'!$N$31</f>
        <v>1.2250000000000001</v>
      </c>
      <c r="Z252" s="109">
        <f>'[1]ГАСТРОНОМИЯ, ВЫПЕЧКА'!$P$31</f>
        <v>11.725</v>
      </c>
      <c r="AA252" s="109">
        <f>'[1]ГАСТРОНОМИЯ, ВЫПЕЧКА'!$R$31</f>
        <v>61.25</v>
      </c>
      <c r="AB252" s="109">
        <v>0.1</v>
      </c>
      <c r="AC252" s="109">
        <v>0</v>
      </c>
      <c r="AD252" s="109">
        <v>0</v>
      </c>
      <c r="AE252" s="109">
        <v>0</v>
      </c>
      <c r="AF252" s="109">
        <v>10.0625</v>
      </c>
      <c r="AG252" s="109">
        <v>46.375</v>
      </c>
      <c r="AH252" s="109">
        <v>10.9375</v>
      </c>
      <c r="AI252" s="109">
        <v>1.365</v>
      </c>
      <c r="AJ252" s="109">
        <v>10.5</v>
      </c>
      <c r="AK252" s="109">
        <v>0</v>
      </c>
      <c r="AL252" s="109">
        <v>0</v>
      </c>
      <c r="AM252" s="109">
        <v>0</v>
      </c>
      <c r="AN252" s="109">
        <f>'[1]ГАСТРОНОМИЯ, ВЫПЕЧКА'!$T$31</f>
        <v>0</v>
      </c>
      <c r="AO252" s="70" t="s">
        <v>121</v>
      </c>
      <c r="AP252" s="65" t="str">
        <f>'[1]ГАСТРОНОМИЯ, ВЫПЕЧКА'!$AA$11</f>
        <v>Хлеб ржано-пшеничный</v>
      </c>
      <c r="AQ252" s="71">
        <f>'[1]ГАСТРОНОМИЯ, ВЫПЕЧКА'!$P$13</f>
        <v>35</v>
      </c>
      <c r="AR252" s="109">
        <f>'[1]ГАСТРОНОМИЯ, ВЫПЕЧКА'!$L$31</f>
        <v>1.75</v>
      </c>
      <c r="AS252" s="109">
        <f>'[1]ГАСТРОНОМИЯ, ВЫПЕЧКА'!$N$31</f>
        <v>1.2250000000000001</v>
      </c>
      <c r="AT252" s="109">
        <f>'[1]ГАСТРОНОМИЯ, ВЫПЕЧКА'!$P$31</f>
        <v>11.725</v>
      </c>
      <c r="AU252" s="109">
        <f>'[1]ГАСТРОНОМИЯ, ВЫПЕЧКА'!$R$31</f>
        <v>61.25</v>
      </c>
      <c r="AV252" s="109">
        <v>0.1</v>
      </c>
      <c r="AW252" s="109">
        <v>0</v>
      </c>
      <c r="AX252" s="109">
        <v>0</v>
      </c>
      <c r="AY252" s="109">
        <v>0</v>
      </c>
      <c r="AZ252" s="109">
        <v>10.0625</v>
      </c>
      <c r="BA252" s="109">
        <v>46.375</v>
      </c>
      <c r="BB252" s="109">
        <v>10.9375</v>
      </c>
      <c r="BC252" s="109">
        <v>1.365</v>
      </c>
      <c r="BD252" s="109">
        <v>10.5</v>
      </c>
      <c r="BE252" s="109">
        <v>0</v>
      </c>
      <c r="BF252" s="109">
        <v>0</v>
      </c>
      <c r="BG252" s="109">
        <v>0</v>
      </c>
      <c r="BH252" s="109">
        <f>'[1]ГАСТРОНОМИЯ, ВЫПЕЧКА'!$T$31</f>
        <v>0</v>
      </c>
    </row>
    <row r="253" spans="1:60" s="8" customFormat="1" ht="16.350000000000001" customHeight="1" x14ac:dyDescent="0.25">
      <c r="A253" s="70"/>
      <c r="B253" s="65"/>
      <c r="C253" s="71"/>
      <c r="D253" s="109"/>
      <c r="E253" s="109"/>
      <c r="F253" s="109"/>
      <c r="G253" s="109"/>
      <c r="H253" s="109"/>
      <c r="I253" s="109"/>
      <c r="J253" s="109"/>
      <c r="K253" s="109"/>
      <c r="L253" s="109"/>
      <c r="M253" s="109"/>
      <c r="N253" s="109"/>
      <c r="O253" s="109"/>
      <c r="P253" s="109"/>
      <c r="Q253" s="109"/>
      <c r="R253" s="109"/>
      <c r="S253" s="109"/>
      <c r="T253" s="109"/>
      <c r="U253" s="70"/>
      <c r="V253" s="65"/>
      <c r="W253" s="71"/>
      <c r="X253" s="109"/>
      <c r="Y253" s="109"/>
      <c r="Z253" s="109"/>
      <c r="AA253" s="109"/>
      <c r="AB253" s="109"/>
      <c r="AC253" s="109"/>
      <c r="AD253" s="109"/>
      <c r="AE253" s="109"/>
      <c r="AF253" s="109"/>
      <c r="AG253" s="109"/>
      <c r="AH253" s="109"/>
      <c r="AI253" s="109"/>
      <c r="AJ253" s="109"/>
      <c r="AK253" s="109"/>
      <c r="AL253" s="109"/>
      <c r="AM253" s="109"/>
      <c r="AN253" s="109"/>
      <c r="AO253" s="70"/>
      <c r="AP253" s="65"/>
      <c r="AQ253" s="71"/>
      <c r="AR253" s="109"/>
      <c r="AS253" s="109"/>
      <c r="AT253" s="109"/>
      <c r="AU253" s="109"/>
      <c r="AV253" s="109"/>
      <c r="AW253" s="109"/>
      <c r="AX253" s="109"/>
      <c r="AY253" s="109"/>
      <c r="AZ253" s="109"/>
      <c r="BA253" s="109"/>
      <c r="BB253" s="109"/>
      <c r="BC253" s="109"/>
      <c r="BD253" s="109"/>
      <c r="BE253" s="109"/>
      <c r="BF253" s="109"/>
      <c r="BG253" s="109"/>
      <c r="BH253" s="109"/>
    </row>
    <row r="254" spans="1:60" s="8" customFormat="1" ht="16.350000000000001" customHeight="1" x14ac:dyDescent="0.25">
      <c r="A254" s="72"/>
      <c r="B254" s="13" t="s">
        <v>6</v>
      </c>
      <c r="C254" s="98">
        <f>SUM(C247:C250)+130</f>
        <v>540</v>
      </c>
      <c r="D254" s="111">
        <f>SUM(D247:D253)</f>
        <v>19.3</v>
      </c>
      <c r="E254" s="111">
        <f t="shared" ref="E254:T254" si="458">SUM(E247:E253)</f>
        <v>21.506666666666668</v>
      </c>
      <c r="F254" s="111">
        <f t="shared" si="458"/>
        <v>59.997777777777777</v>
      </c>
      <c r="G254" s="111">
        <f t="shared" si="458"/>
        <v>532.98888888888882</v>
      </c>
      <c r="H254" s="111">
        <f t="shared" si="458"/>
        <v>0.28000000000000003</v>
      </c>
      <c r="I254" s="111">
        <f t="shared" si="458"/>
        <v>0.3</v>
      </c>
      <c r="J254" s="111">
        <f t="shared" si="458"/>
        <v>909.6</v>
      </c>
      <c r="K254" s="111">
        <f t="shared" si="458"/>
        <v>4.5999999999999996</v>
      </c>
      <c r="L254" s="111">
        <f t="shared" si="458"/>
        <v>117.8</v>
      </c>
      <c r="M254" s="111">
        <f t="shared" si="458"/>
        <v>287.27</v>
      </c>
      <c r="N254" s="111">
        <f t="shared" si="458"/>
        <v>63.85</v>
      </c>
      <c r="O254" s="111">
        <f t="shared" si="458"/>
        <v>2.5499999999999998</v>
      </c>
      <c r="P254" s="111">
        <f t="shared" si="458"/>
        <v>141.5</v>
      </c>
      <c r="Q254" s="111">
        <f t="shared" si="458"/>
        <v>0</v>
      </c>
      <c r="R254" s="111">
        <f t="shared" si="458"/>
        <v>0</v>
      </c>
      <c r="S254" s="111">
        <f t="shared" si="458"/>
        <v>0</v>
      </c>
      <c r="T254" s="111">
        <f t="shared" si="458"/>
        <v>34.450000000000003</v>
      </c>
      <c r="U254" s="72"/>
      <c r="V254" s="13" t="s">
        <v>6</v>
      </c>
      <c r="W254" s="98">
        <f>SUM(W247:W250)+150</f>
        <v>630</v>
      </c>
      <c r="X254" s="111">
        <f>X247+X248+X249+X251+X252</f>
        <v>21.193956043956039</v>
      </c>
      <c r="Y254" s="111">
        <f t="shared" ref="Y254:AN254" si="459">SUM(Y247:Y253)</f>
        <v>27.538553113553114</v>
      </c>
      <c r="Z254" s="111">
        <f>SUM(Z247:Z251)</f>
        <v>81.407765567765566</v>
      </c>
      <c r="AA254" s="111">
        <f t="shared" si="459"/>
        <v>731.58340659340661</v>
      </c>
      <c r="AB254" s="111">
        <f t="shared" si="459"/>
        <v>0.24523809523809526</v>
      </c>
      <c r="AC254" s="111">
        <f t="shared" si="459"/>
        <v>0.42857142857142855</v>
      </c>
      <c r="AD254" s="111">
        <f t="shared" si="459"/>
        <v>888.5333333333333</v>
      </c>
      <c r="AE254" s="111">
        <f t="shared" si="459"/>
        <v>4.3</v>
      </c>
      <c r="AF254" s="111">
        <f t="shared" si="459"/>
        <v>142.95392857142858</v>
      </c>
      <c r="AG254" s="111">
        <f t="shared" si="459"/>
        <v>268.36280952380952</v>
      </c>
      <c r="AH254" s="111">
        <f t="shared" si="459"/>
        <v>76.899404761904762</v>
      </c>
      <c r="AI254" s="111">
        <f t="shared" si="459"/>
        <v>4.0992857142857151</v>
      </c>
      <c r="AJ254" s="111">
        <f t="shared" si="459"/>
        <v>176.26190476190476</v>
      </c>
      <c r="AK254" s="111">
        <f t="shared" si="459"/>
        <v>0</v>
      </c>
      <c r="AL254" s="111">
        <f t="shared" si="459"/>
        <v>0</v>
      </c>
      <c r="AM254" s="111">
        <f t="shared" si="459"/>
        <v>0</v>
      </c>
      <c r="AN254" s="111">
        <f t="shared" si="459"/>
        <v>36.63717948717948</v>
      </c>
      <c r="AO254" s="72"/>
      <c r="AP254" s="13" t="s">
        <v>6</v>
      </c>
      <c r="AQ254" s="98">
        <f>SUM(AQ247:AQ250)+150</f>
        <v>630</v>
      </c>
      <c r="AR254" s="111">
        <f>SUM(AR247:AR253)</f>
        <v>21.487289377289372</v>
      </c>
      <c r="AS254" s="111">
        <f t="shared" ref="AS254:BH254" si="460">SUM(AS247:AS253)</f>
        <v>27.538553113553114</v>
      </c>
      <c r="AT254" s="111">
        <f>SUM(AT247:AT251)</f>
        <v>81.407765567765566</v>
      </c>
      <c r="AU254" s="111">
        <f t="shared" si="460"/>
        <v>731.58340659340661</v>
      </c>
      <c r="AV254" s="111">
        <f t="shared" si="460"/>
        <v>0.24523809523809526</v>
      </c>
      <c r="AW254" s="111">
        <f t="shared" si="460"/>
        <v>0.42857142857142855</v>
      </c>
      <c r="AX254" s="111">
        <f t="shared" si="460"/>
        <v>888.5333333333333</v>
      </c>
      <c r="AY254" s="111">
        <f t="shared" si="460"/>
        <v>4.3</v>
      </c>
      <c r="AZ254" s="111">
        <f t="shared" si="460"/>
        <v>142.95392857142858</v>
      </c>
      <c r="BA254" s="111">
        <f t="shared" si="460"/>
        <v>268.36280952380952</v>
      </c>
      <c r="BB254" s="111">
        <f t="shared" si="460"/>
        <v>76.899404761904762</v>
      </c>
      <c r="BC254" s="111">
        <f t="shared" si="460"/>
        <v>4.0992857142857151</v>
      </c>
      <c r="BD254" s="111">
        <f t="shared" si="460"/>
        <v>176.26190476190476</v>
      </c>
      <c r="BE254" s="111">
        <f t="shared" si="460"/>
        <v>0</v>
      </c>
      <c r="BF254" s="111">
        <f t="shared" si="460"/>
        <v>0</v>
      </c>
      <c r="BG254" s="111">
        <f t="shared" si="460"/>
        <v>0</v>
      </c>
      <c r="BH254" s="111">
        <f t="shared" si="460"/>
        <v>36.63717948717948</v>
      </c>
    </row>
    <row r="255" spans="1:60" s="8" customFormat="1" ht="16.350000000000001" customHeight="1" x14ac:dyDescent="0.25">
      <c r="A255" s="164" t="s">
        <v>16</v>
      </c>
      <c r="B255" s="164"/>
      <c r="C255" s="164"/>
      <c r="D255" s="164"/>
      <c r="E255" s="164"/>
      <c r="F255" s="164"/>
      <c r="G255" s="164"/>
      <c r="H255" s="164"/>
      <c r="I255" s="164"/>
      <c r="J255" s="164"/>
      <c r="K255" s="164"/>
      <c r="L255" s="164"/>
      <c r="M255" s="164"/>
      <c r="N255" s="164"/>
      <c r="O255" s="164"/>
      <c r="P255" s="164"/>
      <c r="Q255" s="164"/>
      <c r="R255" s="164"/>
      <c r="S255" s="164"/>
      <c r="T255" s="164"/>
      <c r="U255" s="164" t="s">
        <v>16</v>
      </c>
      <c r="V255" s="164"/>
      <c r="W255" s="164"/>
      <c r="X255" s="164"/>
      <c r="Y255" s="164"/>
      <c r="Z255" s="164"/>
      <c r="AA255" s="164"/>
      <c r="AB255" s="164"/>
      <c r="AC255" s="164"/>
      <c r="AD255" s="164"/>
      <c r="AE255" s="164"/>
      <c r="AF255" s="164"/>
      <c r="AG255" s="164"/>
      <c r="AH255" s="164"/>
      <c r="AI255" s="164"/>
      <c r="AJ255" s="164"/>
      <c r="AK255" s="164"/>
      <c r="AL255" s="164"/>
      <c r="AM255" s="164"/>
      <c r="AN255" s="164"/>
      <c r="AO255" s="164" t="s">
        <v>16</v>
      </c>
      <c r="AP255" s="164"/>
      <c r="AQ255" s="164"/>
      <c r="AR255" s="164"/>
      <c r="AS255" s="164"/>
      <c r="AT255" s="164"/>
      <c r="AU255" s="164"/>
      <c r="AV255" s="164"/>
      <c r="AW255" s="164"/>
      <c r="AX255" s="164"/>
      <c r="AY255" s="164"/>
      <c r="AZ255" s="164"/>
      <c r="BA255" s="164"/>
      <c r="BB255" s="164"/>
      <c r="BC255" s="164"/>
      <c r="BD255" s="164"/>
      <c r="BE255" s="164"/>
      <c r="BF255" s="164"/>
      <c r="BG255" s="164"/>
      <c r="BH255" s="164"/>
    </row>
    <row r="256" spans="1:60" s="8" customFormat="1" ht="16.350000000000001" customHeight="1" x14ac:dyDescent="0.25">
      <c r="A256" s="70" t="s">
        <v>187</v>
      </c>
      <c r="B256" s="65" t="s">
        <v>186</v>
      </c>
      <c r="C256" s="71">
        <f>'[1]ФРУКТЫ, ОВОЩИ'!$E$96</f>
        <v>60</v>
      </c>
      <c r="D256" s="109">
        <f>'[1]ФРУКТЫ, ОВОЩИ'!$A$71</f>
        <v>0.5</v>
      </c>
      <c r="E256" s="109">
        <f>'[1]ФРУКТЫ, ОВОЩИ'!$C$71</f>
        <v>0.06</v>
      </c>
      <c r="F256" s="109">
        <f>'[1]ФРУКТЫ, ОВОЩИ'!$E$71</f>
        <v>2</v>
      </c>
      <c r="G256" s="109">
        <f>'[1]ФРУКТЫ, ОВОЩИ'!$G$71</f>
        <v>10.4</v>
      </c>
      <c r="H256" s="109">
        <v>0.01</v>
      </c>
      <c r="I256" s="109">
        <v>0</v>
      </c>
      <c r="J256" s="109">
        <v>0</v>
      </c>
      <c r="K256" s="109">
        <v>0</v>
      </c>
      <c r="L256" s="109">
        <v>11.5</v>
      </c>
      <c r="M256" s="109">
        <v>12</v>
      </c>
      <c r="N256" s="109">
        <v>7</v>
      </c>
      <c r="O256" s="109">
        <v>0.3</v>
      </c>
      <c r="P256" s="109">
        <v>15</v>
      </c>
      <c r="Q256" s="109">
        <v>0</v>
      </c>
      <c r="R256" s="109">
        <v>0</v>
      </c>
      <c r="S256" s="109">
        <v>0</v>
      </c>
      <c r="T256" s="109">
        <f>'[1]ФРУКТЫ, ОВОЩИ'!$I$71</f>
        <v>3</v>
      </c>
      <c r="U256" s="70" t="s">
        <v>188</v>
      </c>
      <c r="V256" s="65" t="s">
        <v>186</v>
      </c>
      <c r="W256" s="71">
        <f>'[1]ФРУКТЫ, ОВОЩИ'!$P$96</f>
        <v>100</v>
      </c>
      <c r="X256" s="109">
        <f>'[1]ФРУКТЫ, ОВОЩИ'!$L$71</f>
        <v>0.83333333333333337</v>
      </c>
      <c r="Y256" s="109">
        <f>'[1]ФРУКТЫ, ОВОЩИ'!$N$71</f>
        <v>0.1</v>
      </c>
      <c r="Z256" s="109">
        <f>'[1]ФРУКТЫ, ОВОЩИ'!$P$71</f>
        <v>3.3333333333333335</v>
      </c>
      <c r="AA256" s="109">
        <f>'[1]ФРУКТЫ, ОВОЩИ'!$R$71</f>
        <v>17.333333333333332</v>
      </c>
      <c r="AB256" s="109">
        <v>1.6666666666666666E-2</v>
      </c>
      <c r="AC256" s="109">
        <v>0</v>
      </c>
      <c r="AD256" s="109">
        <v>0</v>
      </c>
      <c r="AE256" s="109">
        <v>0</v>
      </c>
      <c r="AF256" s="109">
        <v>19.166666666666668</v>
      </c>
      <c r="AG256" s="109">
        <v>20</v>
      </c>
      <c r="AH256" s="109">
        <v>11.666666666666666</v>
      </c>
      <c r="AI256" s="109">
        <v>1</v>
      </c>
      <c r="AJ256" s="109">
        <v>25</v>
      </c>
      <c r="AK256" s="109">
        <v>0</v>
      </c>
      <c r="AL256" s="109">
        <v>0</v>
      </c>
      <c r="AM256" s="109">
        <v>0</v>
      </c>
      <c r="AN256" s="109">
        <f>'[1]ФРУКТЫ, ОВОЩИ'!$T$71</f>
        <v>5</v>
      </c>
      <c r="AO256" s="70" t="s">
        <v>188</v>
      </c>
      <c r="AP256" s="65" t="s">
        <v>186</v>
      </c>
      <c r="AQ256" s="71">
        <f>'[1]ФРУКТЫ, ОВОЩИ'!$P$96</f>
        <v>100</v>
      </c>
      <c r="AR256" s="109">
        <f>'[1]ФРУКТЫ, ОВОЩИ'!$L$71</f>
        <v>0.83333333333333337</v>
      </c>
      <c r="AS256" s="109">
        <f>'[1]ФРУКТЫ, ОВОЩИ'!$N$71</f>
        <v>0.1</v>
      </c>
      <c r="AT256" s="109">
        <f>'[1]ФРУКТЫ, ОВОЩИ'!$P$71</f>
        <v>3.3333333333333335</v>
      </c>
      <c r="AU256" s="109">
        <f>'[1]ФРУКТЫ, ОВОЩИ'!$R$71</f>
        <v>17.333333333333332</v>
      </c>
      <c r="AV256" s="109">
        <v>1.6666666666666666E-2</v>
      </c>
      <c r="AW256" s="109">
        <v>0</v>
      </c>
      <c r="AX256" s="109">
        <v>0</v>
      </c>
      <c r="AY256" s="109">
        <v>0</v>
      </c>
      <c r="AZ256" s="109">
        <v>19.166666666666668</v>
      </c>
      <c r="BA256" s="109">
        <v>20</v>
      </c>
      <c r="BB256" s="109">
        <v>11.666666666666666</v>
      </c>
      <c r="BC256" s="109">
        <v>1</v>
      </c>
      <c r="BD256" s="109">
        <v>25</v>
      </c>
      <c r="BE256" s="109">
        <v>0</v>
      </c>
      <c r="BF256" s="109">
        <v>0</v>
      </c>
      <c r="BG256" s="109">
        <v>0</v>
      </c>
      <c r="BH256" s="109">
        <f>'[1]ФРУКТЫ, ОВОЩИ'!$T$71</f>
        <v>5</v>
      </c>
    </row>
    <row r="257" spans="1:60" s="8" customFormat="1" ht="16.350000000000001" customHeight="1" x14ac:dyDescent="0.25">
      <c r="A257" s="70" t="s">
        <v>68</v>
      </c>
      <c r="B257" s="65" t="str">
        <f>[1]СУПЫ!$E$50</f>
        <v>Борщ с капустой и картофелем</v>
      </c>
      <c r="C257" s="71">
        <f>[1]СУПЫ!$E$53</f>
        <v>200</v>
      </c>
      <c r="D257" s="112">
        <f>[1]СУПЫ!$A$71</f>
        <v>1.4</v>
      </c>
      <c r="E257" s="112">
        <f>[1]СУПЫ!$C$71</f>
        <v>3.1</v>
      </c>
      <c r="F257" s="112">
        <f>[1]СУПЫ!$E$71</f>
        <v>6.2</v>
      </c>
      <c r="G257" s="112">
        <f>[1]СУПЫ!$G$71</f>
        <v>59</v>
      </c>
      <c r="H257" s="109">
        <v>0</v>
      </c>
      <c r="I257" s="109">
        <v>0</v>
      </c>
      <c r="J257" s="109">
        <v>33.299999999999997</v>
      </c>
      <c r="K257" s="109">
        <v>0</v>
      </c>
      <c r="L257" s="109">
        <v>2.74</v>
      </c>
      <c r="M257" s="109">
        <v>4.49</v>
      </c>
      <c r="N257" s="109">
        <v>4.07</v>
      </c>
      <c r="O257" s="109">
        <v>0.5</v>
      </c>
      <c r="P257" s="112">
        <v>3.2</v>
      </c>
      <c r="Q257" s="112">
        <v>0</v>
      </c>
      <c r="R257" s="112">
        <v>0</v>
      </c>
      <c r="S257" s="112">
        <v>0</v>
      </c>
      <c r="T257" s="112">
        <f>[1]СУПЫ!$I$71</f>
        <v>4.4000000000000004</v>
      </c>
      <c r="U257" s="70" t="s">
        <v>67</v>
      </c>
      <c r="V257" s="65" t="str">
        <f>[1]СУПЫ!$P$50</f>
        <v>Борщ с капустой и картофелем</v>
      </c>
      <c r="W257" s="71">
        <f>[1]СУПЫ!$P$53</f>
        <v>250</v>
      </c>
      <c r="X257" s="112">
        <f>[1]СУПЫ!$L$71</f>
        <v>1.75</v>
      </c>
      <c r="Y257" s="112">
        <f>[1]СУПЫ!$N$71</f>
        <v>3.875</v>
      </c>
      <c r="Z257" s="112">
        <f>[1]СУПЫ!$P$71</f>
        <v>7.75</v>
      </c>
      <c r="AA257" s="112">
        <f>[1]СУПЫ!$R$71</f>
        <v>73.75</v>
      </c>
      <c r="AB257" s="112">
        <v>0</v>
      </c>
      <c r="AC257" s="112">
        <v>0</v>
      </c>
      <c r="AD257" s="112">
        <v>41.625</v>
      </c>
      <c r="AE257" s="112">
        <v>0</v>
      </c>
      <c r="AF257" s="112">
        <v>3.4249999999999998</v>
      </c>
      <c r="AG257" s="112">
        <v>5.6124999999999998</v>
      </c>
      <c r="AH257" s="112">
        <v>5.0875000000000004</v>
      </c>
      <c r="AI257" s="112">
        <v>1.2</v>
      </c>
      <c r="AJ257" s="112">
        <v>4</v>
      </c>
      <c r="AK257" s="112">
        <v>0</v>
      </c>
      <c r="AL257" s="112">
        <v>0</v>
      </c>
      <c r="AM257" s="112">
        <v>0</v>
      </c>
      <c r="AN257" s="112">
        <f>[1]СУПЫ!$T$71</f>
        <v>5.5</v>
      </c>
      <c r="AO257" s="70" t="s">
        <v>67</v>
      </c>
      <c r="AP257" s="65" t="str">
        <f>[1]СУПЫ!$P$50</f>
        <v>Борщ с капустой и картофелем</v>
      </c>
      <c r="AQ257" s="71">
        <f>[1]СУПЫ!$P$53</f>
        <v>250</v>
      </c>
      <c r="AR257" s="112">
        <f>[1]СУПЫ!$L$71</f>
        <v>1.75</v>
      </c>
      <c r="AS257" s="112">
        <f>[1]СУПЫ!$N$71</f>
        <v>3.875</v>
      </c>
      <c r="AT257" s="112">
        <f>[1]СУПЫ!$P$71</f>
        <v>7.75</v>
      </c>
      <c r="AU257" s="112">
        <f>[1]СУПЫ!$R$71</f>
        <v>73.75</v>
      </c>
      <c r="AV257" s="112">
        <v>0</v>
      </c>
      <c r="AW257" s="112">
        <v>0</v>
      </c>
      <c r="AX257" s="112">
        <v>41.625</v>
      </c>
      <c r="AY257" s="112">
        <v>0</v>
      </c>
      <c r="AZ257" s="112">
        <v>3.4249999999999998</v>
      </c>
      <c r="BA257" s="112">
        <v>5.6124999999999998</v>
      </c>
      <c r="BB257" s="112">
        <v>5.0875000000000004</v>
      </c>
      <c r="BC257" s="112">
        <v>1.2</v>
      </c>
      <c r="BD257" s="112">
        <v>4</v>
      </c>
      <c r="BE257" s="112">
        <v>0</v>
      </c>
      <c r="BF257" s="112">
        <v>0</v>
      </c>
      <c r="BG257" s="112">
        <v>0</v>
      </c>
      <c r="BH257" s="112">
        <f>[1]СУПЫ!$T$71</f>
        <v>5.5</v>
      </c>
    </row>
    <row r="258" spans="1:60" s="8" customFormat="1" ht="15.75" customHeight="1" x14ac:dyDescent="0.25">
      <c r="A258" s="73" t="s">
        <v>70</v>
      </c>
      <c r="B258" s="65" t="str">
        <f>'[1]МЯСО, РЫБА'!$E$220</f>
        <v>Рагу из птицы</v>
      </c>
      <c r="C258" s="99">
        <f>'[1]МЯСО, РЫБА'!$E$223</f>
        <v>240</v>
      </c>
      <c r="D258" s="109">
        <f>'[1]МЯСО, РЫБА'!$A$238</f>
        <v>11</v>
      </c>
      <c r="E258" s="109">
        <f>'[1]МЯСО, РЫБА'!$C$238</f>
        <v>15.9</v>
      </c>
      <c r="F258" s="109">
        <f>'[1]МЯСО, РЫБА'!$E$238</f>
        <v>20.6</v>
      </c>
      <c r="G258" s="109">
        <f>'[1]МЯСО, РЫБА'!$G$238</f>
        <v>225.3</v>
      </c>
      <c r="H258" s="109">
        <v>7.0000000000000007E-2</v>
      </c>
      <c r="I258" s="109">
        <v>0</v>
      </c>
      <c r="J258" s="109">
        <v>56.4</v>
      </c>
      <c r="K258" s="109">
        <v>0</v>
      </c>
      <c r="L258" s="109">
        <v>36.799999999999997</v>
      </c>
      <c r="M258" s="109">
        <v>54.4</v>
      </c>
      <c r="N258" s="109">
        <v>18.7</v>
      </c>
      <c r="O258" s="109">
        <v>0.3</v>
      </c>
      <c r="P258" s="109">
        <v>38.1</v>
      </c>
      <c r="Q258" s="109">
        <v>0</v>
      </c>
      <c r="R258" s="109">
        <v>0</v>
      </c>
      <c r="S258" s="109">
        <v>0</v>
      </c>
      <c r="T258" s="109">
        <f>'[1]МЯСО, РЫБА'!$I$238</f>
        <v>8.6999999999999993</v>
      </c>
      <c r="U258" s="73" t="s">
        <v>138</v>
      </c>
      <c r="V258" s="65" t="str">
        <f>'[1]МЯСО, РЫБА'!$P$220</f>
        <v>Рагу из птицы</v>
      </c>
      <c r="W258" s="99">
        <f>'[1]МЯСО, РЫБА'!$P$223</f>
        <v>260</v>
      </c>
      <c r="X258" s="109">
        <f>'[1]МЯСО, РЫБА'!$L$238</f>
        <v>11.916666666666666</v>
      </c>
      <c r="Y258" s="109">
        <f>'[1]МЯСО, РЫБА'!$N$238</f>
        <v>17.225000000000001</v>
      </c>
      <c r="Z258" s="109">
        <f>'[1]МЯСО, РЫБА'!$P$238</f>
        <v>22.316666666666666</v>
      </c>
      <c r="AA258" s="109">
        <f>'[1]МЯСО, РЫБА'!$R$238</f>
        <v>244.07499999999999</v>
      </c>
      <c r="AB258" s="109">
        <v>7.583333333333335E-2</v>
      </c>
      <c r="AC258" s="109">
        <v>0</v>
      </c>
      <c r="AD258" s="109">
        <v>61.1</v>
      </c>
      <c r="AE258" s="109">
        <v>0</v>
      </c>
      <c r="AF258" s="109">
        <v>39.866666666666667</v>
      </c>
      <c r="AG258" s="109">
        <v>58.93333333333333</v>
      </c>
      <c r="AH258" s="109">
        <v>20.258333333333333</v>
      </c>
      <c r="AI258" s="109">
        <v>1</v>
      </c>
      <c r="AJ258" s="109">
        <v>41.274999999999999</v>
      </c>
      <c r="AK258" s="109">
        <v>0</v>
      </c>
      <c r="AL258" s="109">
        <v>0</v>
      </c>
      <c r="AM258" s="109">
        <v>0</v>
      </c>
      <c r="AN258" s="109">
        <f>'[1]МЯСО, РЫБА'!$T$238</f>
        <v>9.4250000000000007</v>
      </c>
      <c r="AO258" s="73" t="s">
        <v>138</v>
      </c>
      <c r="AP258" s="65" t="str">
        <f>'[1]МЯСО, РЫБА'!$P$220</f>
        <v>Рагу из птицы</v>
      </c>
      <c r="AQ258" s="99">
        <f>'[1]МЯСО, РЫБА'!$P$223</f>
        <v>260</v>
      </c>
      <c r="AR258" s="109">
        <f>'[1]МЯСО, РЫБА'!$L$238</f>
        <v>11.916666666666666</v>
      </c>
      <c r="AS258" s="109">
        <f>'[1]МЯСО, РЫБА'!$N$238</f>
        <v>17.225000000000001</v>
      </c>
      <c r="AT258" s="109">
        <f>'[1]МЯСО, РЫБА'!$P$238</f>
        <v>22.316666666666666</v>
      </c>
      <c r="AU258" s="109">
        <f>'[1]МЯСО, РЫБА'!$R$238</f>
        <v>244.07499999999999</v>
      </c>
      <c r="AV258" s="109">
        <v>7.583333333333335E-2</v>
      </c>
      <c r="AW258" s="109">
        <v>0</v>
      </c>
      <c r="AX258" s="109">
        <v>61.1</v>
      </c>
      <c r="AY258" s="109">
        <v>0</v>
      </c>
      <c r="AZ258" s="109">
        <v>39.866666666666667</v>
      </c>
      <c r="BA258" s="109">
        <v>58.93333333333333</v>
      </c>
      <c r="BB258" s="109">
        <v>20.258333333333333</v>
      </c>
      <c r="BC258" s="109">
        <v>1</v>
      </c>
      <c r="BD258" s="109">
        <v>41.274999999999999</v>
      </c>
      <c r="BE258" s="109">
        <v>0</v>
      </c>
      <c r="BF258" s="109">
        <v>0</v>
      </c>
      <c r="BG258" s="109">
        <v>0</v>
      </c>
      <c r="BH258" s="109">
        <f>'[1]МЯСО, РЫБА'!$T$238</f>
        <v>9.4250000000000007</v>
      </c>
    </row>
    <row r="259" spans="1:60" s="8" customFormat="1" ht="16.350000000000001" hidden="1" customHeight="1" x14ac:dyDescent="0.25">
      <c r="A259" s="70"/>
      <c r="B259" s="65"/>
      <c r="C259" s="71"/>
      <c r="D259" s="109"/>
      <c r="E259" s="109"/>
      <c r="F259" s="109"/>
      <c r="G259" s="109"/>
      <c r="H259" s="109"/>
      <c r="I259" s="109"/>
      <c r="J259" s="109"/>
      <c r="K259" s="109"/>
      <c r="L259" s="109"/>
      <c r="M259" s="109"/>
      <c r="N259" s="109"/>
      <c r="O259" s="109"/>
      <c r="P259" s="109"/>
      <c r="Q259" s="109"/>
      <c r="R259" s="109"/>
      <c r="S259" s="109"/>
      <c r="T259" s="109"/>
      <c r="U259" s="70"/>
      <c r="V259" s="65"/>
      <c r="W259" s="71"/>
      <c r="X259" s="109"/>
      <c r="Y259" s="109"/>
      <c r="Z259" s="109"/>
      <c r="AA259" s="109"/>
      <c r="AB259" s="109"/>
      <c r="AC259" s="109"/>
      <c r="AD259" s="109"/>
      <c r="AE259" s="109"/>
      <c r="AF259" s="109"/>
      <c r="AG259" s="109"/>
      <c r="AH259" s="109"/>
      <c r="AI259" s="109"/>
      <c r="AJ259" s="109"/>
      <c r="AK259" s="109"/>
      <c r="AL259" s="109"/>
      <c r="AM259" s="109"/>
      <c r="AN259" s="109"/>
      <c r="AO259" s="70"/>
      <c r="AP259" s="65"/>
      <c r="AQ259" s="71"/>
      <c r="AR259" s="109"/>
      <c r="AS259" s="109"/>
      <c r="AT259" s="109"/>
      <c r="AU259" s="109"/>
      <c r="AV259" s="109"/>
      <c r="AW259" s="109"/>
      <c r="AX259" s="109"/>
      <c r="AY259" s="109"/>
      <c r="AZ259" s="109"/>
      <c r="BA259" s="109"/>
      <c r="BB259" s="109"/>
      <c r="BC259" s="109"/>
      <c r="BD259" s="109"/>
      <c r="BE259" s="109"/>
      <c r="BF259" s="109"/>
      <c r="BG259" s="109"/>
      <c r="BH259" s="109"/>
    </row>
    <row r="260" spans="1:60" s="8" customFormat="1" ht="15.6" customHeight="1" x14ac:dyDescent="0.25">
      <c r="A260" s="70" t="s">
        <v>11</v>
      </c>
      <c r="B260" s="65" t="str">
        <f>[1]НАПИТКИ!$P$220</f>
        <v>Сок фруктовый</v>
      </c>
      <c r="C260" s="71">
        <f>[1]НАПИТКИ!$P$223</f>
        <v>200</v>
      </c>
      <c r="D260" s="109">
        <f>[1]НАПИТКИ!$L$241</f>
        <v>2</v>
      </c>
      <c r="E260" s="109">
        <f>[1]НАПИТКИ!$N$241</f>
        <v>0.16666666666666666</v>
      </c>
      <c r="F260" s="109">
        <f>[1]НАПИТКИ!$P$241</f>
        <v>3.7777777777777777</v>
      </c>
      <c r="G260" s="109">
        <f>[1]НАПИТКИ!$R$241</f>
        <v>24.888888888888889</v>
      </c>
      <c r="H260" s="109">
        <v>0.02</v>
      </c>
      <c r="I260" s="109">
        <v>0</v>
      </c>
      <c r="J260" s="109">
        <v>0</v>
      </c>
      <c r="K260" s="109">
        <v>0</v>
      </c>
      <c r="L260" s="109">
        <v>14</v>
      </c>
      <c r="M260" s="109">
        <v>14</v>
      </c>
      <c r="N260" s="109">
        <v>8</v>
      </c>
      <c r="O260" s="109">
        <v>0.22</v>
      </c>
      <c r="P260" s="109">
        <v>25</v>
      </c>
      <c r="Q260" s="109">
        <v>0</v>
      </c>
      <c r="R260" s="109">
        <v>0</v>
      </c>
      <c r="S260" s="109">
        <v>0</v>
      </c>
      <c r="T260" s="109">
        <f>[1]НАПИТКИ!$T$241</f>
        <v>8</v>
      </c>
      <c r="U260" s="70" t="s">
        <v>11</v>
      </c>
      <c r="V260" s="65" t="str">
        <f>[1]НАПИТКИ!$P$220</f>
        <v>Сок фруктовый</v>
      </c>
      <c r="W260" s="71">
        <f>[1]НАПИТКИ!$P$223</f>
        <v>200</v>
      </c>
      <c r="X260" s="109">
        <f>[1]НАПИТКИ!$L$241</f>
        <v>2</v>
      </c>
      <c r="Y260" s="109">
        <f>[1]НАПИТКИ!$N$241</f>
        <v>0.16666666666666666</v>
      </c>
      <c r="Z260" s="109">
        <f>[1]НАПИТКИ!$P$241</f>
        <v>3.7777777777777777</v>
      </c>
      <c r="AA260" s="109">
        <f>[1]НАПИТКИ!$R$241</f>
        <v>24.888888888888889</v>
      </c>
      <c r="AB260" s="109">
        <v>0.02</v>
      </c>
      <c r="AC260" s="109">
        <v>0</v>
      </c>
      <c r="AD260" s="109">
        <v>0</v>
      </c>
      <c r="AE260" s="109">
        <v>0</v>
      </c>
      <c r="AF260" s="109">
        <v>14</v>
      </c>
      <c r="AG260" s="109">
        <v>14</v>
      </c>
      <c r="AH260" s="109">
        <v>8</v>
      </c>
      <c r="AI260" s="109">
        <v>0.22</v>
      </c>
      <c r="AJ260" s="109">
        <v>25</v>
      </c>
      <c r="AK260" s="109">
        <v>0</v>
      </c>
      <c r="AL260" s="109">
        <v>0</v>
      </c>
      <c r="AM260" s="109">
        <v>0</v>
      </c>
      <c r="AN260" s="109">
        <f>[1]НАПИТКИ!$T$241</f>
        <v>8</v>
      </c>
      <c r="AO260" s="70" t="s">
        <v>11</v>
      </c>
      <c r="AP260" s="65" t="str">
        <f>[1]НАПИТКИ!$P$220</f>
        <v>Сок фруктовый</v>
      </c>
      <c r="AQ260" s="71">
        <f>[1]НАПИТКИ!$P$223</f>
        <v>200</v>
      </c>
      <c r="AR260" s="109">
        <f>[1]НАПИТКИ!$L$241</f>
        <v>2</v>
      </c>
      <c r="AS260" s="109">
        <f>[1]НАПИТКИ!$N$241</f>
        <v>0.16666666666666666</v>
      </c>
      <c r="AT260" s="109">
        <f>[1]НАПИТКИ!$P$241</f>
        <v>3.7777777777777777</v>
      </c>
      <c r="AU260" s="109">
        <f>[1]НАПИТКИ!$R$241</f>
        <v>24.888888888888889</v>
      </c>
      <c r="AV260" s="109">
        <v>0.02</v>
      </c>
      <c r="AW260" s="109">
        <v>0</v>
      </c>
      <c r="AX260" s="109">
        <v>0</v>
      </c>
      <c r="AY260" s="109">
        <v>0</v>
      </c>
      <c r="AZ260" s="109">
        <v>14</v>
      </c>
      <c r="BA260" s="109">
        <v>14</v>
      </c>
      <c r="BB260" s="109">
        <v>8</v>
      </c>
      <c r="BC260" s="109">
        <v>0.22</v>
      </c>
      <c r="BD260" s="109">
        <v>25</v>
      </c>
      <c r="BE260" s="109">
        <v>0</v>
      </c>
      <c r="BF260" s="109">
        <v>0</v>
      </c>
      <c r="BG260" s="109">
        <v>0</v>
      </c>
      <c r="BH260" s="109">
        <f>[1]НАПИТКИ!$T$241</f>
        <v>8</v>
      </c>
    </row>
    <row r="261" spans="1:60" s="8" customFormat="1" ht="15.6" customHeight="1" x14ac:dyDescent="0.25">
      <c r="A261" s="70" t="s">
        <v>10</v>
      </c>
      <c r="B261" s="65" t="str">
        <f>'[1]ГАСТРОНОМИЯ, ВЫПЕЧКА'!$AA$52</f>
        <v>Хлеб пшеничный</v>
      </c>
      <c r="C261" s="71">
        <f>'[1]ГАСТРОНОМИЯ, ВЫПЕЧКА'!$AA$54</f>
        <v>45</v>
      </c>
      <c r="D261" s="109">
        <f>'[1]ГАСТРОНОМИЯ, ВЫПЕЧКА'!$W$72</f>
        <v>0.38571428571428573</v>
      </c>
      <c r="E261" s="109">
        <f>'[1]ГАСТРОНОМИЯ, ВЫПЕЧКА'!$Y$72</f>
        <v>5.1428571428571428E-2</v>
      </c>
      <c r="F261" s="109">
        <f>'[1]ГАСТРОНОМИЯ, ВЫПЕЧКА'!$AA$72</f>
        <v>21.857142857142858</v>
      </c>
      <c r="G261" s="109">
        <f>'[1]ГАСТРОНОМИЯ, ВЫПЕЧКА'!$AC$72</f>
        <v>93.857142857142861</v>
      </c>
      <c r="H261" s="109">
        <v>0.02</v>
      </c>
      <c r="I261" s="109">
        <v>0.2</v>
      </c>
      <c r="J261" s="109">
        <v>0</v>
      </c>
      <c r="K261" s="109">
        <v>0</v>
      </c>
      <c r="L261" s="109">
        <v>4.5999999999999996</v>
      </c>
      <c r="M261" s="109">
        <v>17.399999999999999</v>
      </c>
      <c r="N261" s="109">
        <v>6.6</v>
      </c>
      <c r="O261" s="109">
        <v>0.22</v>
      </c>
      <c r="P261" s="109">
        <v>9</v>
      </c>
      <c r="Q261" s="109">
        <v>0</v>
      </c>
      <c r="R261" s="109">
        <v>0</v>
      </c>
      <c r="S261" s="109">
        <v>0</v>
      </c>
      <c r="T261" s="109">
        <f>'[1]ГАСТРОНОМИЯ, ВЫПЕЧКА'!$AE$72</f>
        <v>0</v>
      </c>
      <c r="U261" s="70" t="s">
        <v>122</v>
      </c>
      <c r="V261" s="65" t="str">
        <f>'[1]ГАСТРОНОМИЯ, ВЫПЕЧКА'!$AL$52</f>
        <v>Хлеб пшеничный</v>
      </c>
      <c r="W261" s="71">
        <f>'[1]ГАСТРОНОМИЯ, ВЫПЕЧКА'!$AW$54</f>
        <v>55</v>
      </c>
      <c r="X261" s="109">
        <f>'[1]ГАСТРОНОМИЯ, ВЫПЕЧКА'!$AS$72</f>
        <v>0.47142857142857142</v>
      </c>
      <c r="Y261" s="109">
        <f>'[1]ГАСТРОНОМИЯ, ВЫПЕЧКА'!$AU$72</f>
        <v>6.2857142857142861E-2</v>
      </c>
      <c r="Z261" s="109">
        <f>'[1]ГАСТРОНОМИЯ, ВЫПЕЧКА'!$AW$72</f>
        <v>26.714285714285715</v>
      </c>
      <c r="AA261" s="109">
        <f>'[1]ГАСТРОНОМИЯ, ВЫПЕЧКА'!$AY$72</f>
        <v>114.71428571428571</v>
      </c>
      <c r="AB261" s="109">
        <v>2.4444444444444446E-2</v>
      </c>
      <c r="AC261" s="109">
        <v>0.24444444444444444</v>
      </c>
      <c r="AD261" s="109">
        <v>0</v>
      </c>
      <c r="AE261" s="109">
        <v>0</v>
      </c>
      <c r="AF261" s="109">
        <v>5.6222222222222218</v>
      </c>
      <c r="AG261" s="109">
        <v>21.266666666666666</v>
      </c>
      <c r="AH261" s="109">
        <v>8.0666666666666664</v>
      </c>
      <c r="AI261" s="109">
        <v>0.2688888888888889</v>
      </c>
      <c r="AJ261" s="109">
        <v>11</v>
      </c>
      <c r="AK261" s="109">
        <v>0</v>
      </c>
      <c r="AL261" s="109">
        <v>0</v>
      </c>
      <c r="AM261" s="109">
        <v>0</v>
      </c>
      <c r="AN261" s="109">
        <f>'[1]ГАСТРОНОМИЯ, ВЫПЕЧКА'!$BA$72</f>
        <v>0</v>
      </c>
      <c r="AO261" s="70" t="s">
        <v>122</v>
      </c>
      <c r="AP261" s="65" t="str">
        <f>'[1]ГАСТРОНОМИЯ, ВЫПЕЧКА'!$AL$52</f>
        <v>Хлеб пшеничный</v>
      </c>
      <c r="AQ261" s="71">
        <f>'[1]ГАСТРОНОМИЯ, ВЫПЕЧКА'!$AW$54</f>
        <v>55</v>
      </c>
      <c r="AR261" s="109">
        <f>'[1]ГАСТРОНОМИЯ, ВЫПЕЧКА'!$AS$72</f>
        <v>0.47142857142857142</v>
      </c>
      <c r="AS261" s="109">
        <f>'[1]ГАСТРОНОМИЯ, ВЫПЕЧКА'!$AU$72</f>
        <v>6.2857142857142861E-2</v>
      </c>
      <c r="AT261" s="109">
        <f>'[1]ГАСТРОНОМИЯ, ВЫПЕЧКА'!$AW$72</f>
        <v>26.714285714285715</v>
      </c>
      <c r="AU261" s="109">
        <f>'[1]ГАСТРОНОМИЯ, ВЫПЕЧКА'!$AY$72</f>
        <v>114.71428571428571</v>
      </c>
      <c r="AV261" s="109">
        <v>2.4444444444444446E-2</v>
      </c>
      <c r="AW261" s="109">
        <v>0.24444444444444444</v>
      </c>
      <c r="AX261" s="109">
        <v>0</v>
      </c>
      <c r="AY261" s="109">
        <v>0</v>
      </c>
      <c r="AZ261" s="109">
        <v>5.6222222222222218</v>
      </c>
      <c r="BA261" s="109">
        <v>21.266666666666666</v>
      </c>
      <c r="BB261" s="109">
        <v>8.0666666666666664</v>
      </c>
      <c r="BC261" s="109">
        <v>0.2688888888888889</v>
      </c>
      <c r="BD261" s="109">
        <v>11</v>
      </c>
      <c r="BE261" s="109">
        <v>0</v>
      </c>
      <c r="BF261" s="109">
        <v>0</v>
      </c>
      <c r="BG261" s="109">
        <v>0</v>
      </c>
      <c r="BH261" s="109">
        <f>'[1]ГАСТРОНОМИЯ, ВЫПЕЧКА'!$BA$72</f>
        <v>0</v>
      </c>
    </row>
    <row r="262" spans="1:60" s="8" customFormat="1" ht="15.6" customHeight="1" x14ac:dyDescent="0.25">
      <c r="A262" s="70" t="s">
        <v>8</v>
      </c>
      <c r="B262" s="65" t="str">
        <f>'[1]ГАСТРОНОМИЯ, ВЫПЕЧКА'!$AA$11</f>
        <v>Хлеб ржано-пшеничный</v>
      </c>
      <c r="C262" s="71">
        <f>'[1]ГАСТРОНОМИЯ, ВЫПЕЧКА'!$AA$13</f>
        <v>30</v>
      </c>
      <c r="D262" s="109">
        <f>'[1]ГАСТРОНОМИЯ, ВЫПЕЧКА'!$W$31</f>
        <v>1.5</v>
      </c>
      <c r="E262" s="109">
        <f>'[1]ГАСТРОНОМИЯ, ВЫПЕЧКА'!$Y$31</f>
        <v>1.05</v>
      </c>
      <c r="F262" s="109">
        <f>'[1]ГАСТРОНОМИЯ, ВЫПЕЧКА'!$AA$31</f>
        <v>10.050000000000001</v>
      </c>
      <c r="G262" s="109">
        <f>'[1]ГАСТРОНОМИЯ, ВЫПЕЧКА'!$AC$31</f>
        <v>52.5</v>
      </c>
      <c r="H262" s="109">
        <v>0.13</v>
      </c>
      <c r="I262" s="109">
        <v>0</v>
      </c>
      <c r="J262" s="109">
        <v>0</v>
      </c>
      <c r="K262" s="109">
        <v>0</v>
      </c>
      <c r="L262" s="109">
        <v>5.75</v>
      </c>
      <c r="M262" s="109">
        <v>26.5</v>
      </c>
      <c r="N262" s="109">
        <v>6.25</v>
      </c>
      <c r="O262" s="109">
        <v>0.78</v>
      </c>
      <c r="P262" s="109">
        <v>7</v>
      </c>
      <c r="Q262" s="109">
        <v>0</v>
      </c>
      <c r="R262" s="109">
        <v>0</v>
      </c>
      <c r="S262" s="109">
        <v>0</v>
      </c>
      <c r="T262" s="109">
        <f>'[1]ГАСТРОНОМИЯ, ВЫПЕЧКА'!$AE$31</f>
        <v>0</v>
      </c>
      <c r="U262" s="70" t="s">
        <v>7</v>
      </c>
      <c r="V262" s="65" t="str">
        <f>'[1]ГАСТРОНОМИЯ, ВЫПЕЧКА'!$AL$11</f>
        <v>Хлеб ржано-пшеничный</v>
      </c>
      <c r="W262" s="71">
        <f>'[1]ГАСТРОНОМИЯ, ВЫПЕЧКА'!$AL$13</f>
        <v>40</v>
      </c>
      <c r="X262" s="109">
        <f>'[1]ГАСТРОНОМИЯ, ВЫПЕЧКА'!$AH$31</f>
        <v>2</v>
      </c>
      <c r="Y262" s="109">
        <f>'[1]ГАСТРОНОМИЯ, ВЫПЕЧКА'!$AJ$31</f>
        <v>1.4</v>
      </c>
      <c r="Z262" s="109">
        <f>'[1]ГАСТРОНОМИЯ, ВЫПЕЧКА'!$AL$31</f>
        <v>13.4</v>
      </c>
      <c r="AA262" s="109">
        <f>'[1]ГАСТРОНОМИЯ, ВЫПЕЧКА'!$AN$31</f>
        <v>70</v>
      </c>
      <c r="AB262" s="109">
        <v>0.1</v>
      </c>
      <c r="AC262" s="109">
        <v>0</v>
      </c>
      <c r="AD262" s="109">
        <v>0</v>
      </c>
      <c r="AE262" s="109">
        <v>0</v>
      </c>
      <c r="AF262" s="109">
        <v>7.666666666666667</v>
      </c>
      <c r="AG262" s="109">
        <v>35.333333333333336</v>
      </c>
      <c r="AH262" s="109">
        <v>8.3333333333333339</v>
      </c>
      <c r="AI262" s="109">
        <v>2</v>
      </c>
      <c r="AJ262" s="109">
        <v>9.3333333333333339</v>
      </c>
      <c r="AK262" s="109">
        <v>0</v>
      </c>
      <c r="AL262" s="109">
        <v>0</v>
      </c>
      <c r="AM262" s="109">
        <v>0</v>
      </c>
      <c r="AN262" s="109">
        <f>'[1]ГАСТРОНОМИЯ, ВЫПЕЧКА'!$AP$31</f>
        <v>0</v>
      </c>
      <c r="AO262" s="70" t="s">
        <v>7</v>
      </c>
      <c r="AP262" s="65" t="str">
        <f>'[1]ГАСТРОНОМИЯ, ВЫПЕЧКА'!$AL$11</f>
        <v>Хлеб ржано-пшеничный</v>
      </c>
      <c r="AQ262" s="71">
        <f>'[1]ГАСТРОНОМИЯ, ВЫПЕЧКА'!$AL$13</f>
        <v>40</v>
      </c>
      <c r="AR262" s="109">
        <f>'[1]ГАСТРОНОМИЯ, ВЫПЕЧКА'!$AH$31</f>
        <v>2</v>
      </c>
      <c r="AS262" s="109">
        <f>'[1]ГАСТРОНОМИЯ, ВЫПЕЧКА'!$AJ$31</f>
        <v>1.4</v>
      </c>
      <c r="AT262" s="109">
        <f>'[1]ГАСТРОНОМИЯ, ВЫПЕЧКА'!$AL$31</f>
        <v>13.4</v>
      </c>
      <c r="AU262" s="109">
        <f>'[1]ГАСТРОНОМИЯ, ВЫПЕЧКА'!$AN$31</f>
        <v>70</v>
      </c>
      <c r="AV262" s="109">
        <v>0.1</v>
      </c>
      <c r="AW262" s="109">
        <v>0</v>
      </c>
      <c r="AX262" s="109">
        <v>0</v>
      </c>
      <c r="AY262" s="109">
        <v>0</v>
      </c>
      <c r="AZ262" s="109">
        <v>7.666666666666667</v>
      </c>
      <c r="BA262" s="109">
        <v>35.333333333333336</v>
      </c>
      <c r="BB262" s="109">
        <v>8.3333333333333339</v>
      </c>
      <c r="BC262" s="109">
        <v>2</v>
      </c>
      <c r="BD262" s="109">
        <v>9.3333333333333339</v>
      </c>
      <c r="BE262" s="109">
        <v>0</v>
      </c>
      <c r="BF262" s="109">
        <v>0</v>
      </c>
      <c r="BG262" s="109">
        <v>0</v>
      </c>
      <c r="BH262" s="109">
        <f>'[1]ГАСТРОНОМИЯ, ВЫПЕЧКА'!$AP$31</f>
        <v>0</v>
      </c>
    </row>
    <row r="263" spans="1:60" s="8" customFormat="1" ht="16.350000000000001" customHeight="1" x14ac:dyDescent="0.25">
      <c r="A263" s="70"/>
      <c r="B263" s="65" t="s">
        <v>222</v>
      </c>
      <c r="C263" s="71">
        <v>18</v>
      </c>
      <c r="D263" s="109">
        <v>2.0699999999999998</v>
      </c>
      <c r="E263" s="109">
        <v>5.4</v>
      </c>
      <c r="F263" s="109">
        <v>7.4</v>
      </c>
      <c r="G263" s="109">
        <v>92.8</v>
      </c>
      <c r="H263" s="109">
        <v>0</v>
      </c>
      <c r="I263" s="109">
        <v>0</v>
      </c>
      <c r="J263" s="109">
        <v>0.1</v>
      </c>
      <c r="K263" s="109">
        <v>0</v>
      </c>
      <c r="L263" s="109">
        <v>12</v>
      </c>
      <c r="M263" s="109">
        <v>35</v>
      </c>
      <c r="N263" s="109">
        <v>5</v>
      </c>
      <c r="O263" s="109">
        <v>0.1</v>
      </c>
      <c r="P263" s="109">
        <v>0</v>
      </c>
      <c r="Q263" s="109">
        <v>0</v>
      </c>
      <c r="R263" s="109">
        <v>0</v>
      </c>
      <c r="S263" s="109">
        <v>0</v>
      </c>
      <c r="T263" s="109">
        <v>0</v>
      </c>
      <c r="U263" s="70"/>
      <c r="V263" s="65"/>
      <c r="W263" s="71"/>
      <c r="X263" s="109"/>
      <c r="Y263" s="109"/>
      <c r="Z263" s="109"/>
      <c r="AA263" s="109"/>
      <c r="AB263" s="109"/>
      <c r="AC263" s="109"/>
      <c r="AD263" s="109"/>
      <c r="AE263" s="109"/>
      <c r="AF263" s="109"/>
      <c r="AG263" s="109"/>
      <c r="AH263" s="109"/>
      <c r="AI263" s="109"/>
      <c r="AJ263" s="109"/>
      <c r="AK263" s="109"/>
      <c r="AL263" s="109"/>
      <c r="AM263" s="109"/>
      <c r="AN263" s="109"/>
      <c r="AO263" s="70"/>
      <c r="AP263" s="65"/>
      <c r="AQ263" s="71"/>
      <c r="AR263" s="109"/>
      <c r="AS263" s="109"/>
      <c r="AT263" s="109"/>
      <c r="AU263" s="109"/>
      <c r="AV263" s="109"/>
      <c r="AW263" s="109"/>
      <c r="AX263" s="109"/>
      <c r="AY263" s="109"/>
      <c r="AZ263" s="109"/>
      <c r="BA263" s="109"/>
      <c r="BB263" s="109"/>
      <c r="BC263" s="109"/>
      <c r="BD263" s="109"/>
      <c r="BE263" s="109"/>
      <c r="BF263" s="109"/>
      <c r="BG263" s="109"/>
      <c r="BH263" s="109"/>
    </row>
    <row r="264" spans="1:60" s="8" customFormat="1" ht="16.350000000000001" customHeight="1" x14ac:dyDescent="0.25">
      <c r="A264" s="72"/>
      <c r="B264" s="13" t="s">
        <v>6</v>
      </c>
      <c r="C264" s="100">
        <f>SUM(C256:C260)</f>
        <v>700</v>
      </c>
      <c r="D264" s="111">
        <f>SUM(D256:D263)</f>
        <v>18.855714285714285</v>
      </c>
      <c r="E264" s="111">
        <f>SUM(E256:E263)</f>
        <v>25.728095238095243</v>
      </c>
      <c r="F264" s="111">
        <f>SUM(F256:F263)</f>
        <v>71.884920634920633</v>
      </c>
      <c r="G264" s="111">
        <f>SUM(G256:G263)</f>
        <v>558.7460317460318</v>
      </c>
      <c r="H264" s="111">
        <f t="shared" ref="H264:S264" si="461">SUM(H256:H263)</f>
        <v>0.25</v>
      </c>
      <c r="I264" s="111">
        <f t="shared" si="461"/>
        <v>0.2</v>
      </c>
      <c r="J264" s="111">
        <f t="shared" si="461"/>
        <v>89.799999999999983</v>
      </c>
      <c r="K264" s="111">
        <f t="shared" si="461"/>
        <v>0</v>
      </c>
      <c r="L264" s="111">
        <f t="shared" si="461"/>
        <v>87.389999999999986</v>
      </c>
      <c r="M264" s="111">
        <f t="shared" si="461"/>
        <v>163.79</v>
      </c>
      <c r="N264" s="111">
        <f t="shared" si="461"/>
        <v>55.62</v>
      </c>
      <c r="O264" s="111">
        <f t="shared" si="461"/>
        <v>2.4200000000000004</v>
      </c>
      <c r="P264" s="111">
        <f t="shared" si="461"/>
        <v>97.3</v>
      </c>
      <c r="Q264" s="111">
        <f t="shared" si="461"/>
        <v>0</v>
      </c>
      <c r="R264" s="111">
        <f t="shared" si="461"/>
        <v>0</v>
      </c>
      <c r="S264" s="111">
        <f t="shared" si="461"/>
        <v>0</v>
      </c>
      <c r="T264" s="111">
        <f>SUM(T256:T263)</f>
        <v>24.1</v>
      </c>
      <c r="U264" s="72"/>
      <c r="V264" s="13" t="s">
        <v>6</v>
      </c>
      <c r="W264" s="100">
        <f>SUM(W256:W260)</f>
        <v>810</v>
      </c>
      <c r="X264" s="111">
        <f>SUM(X256:X263)</f>
        <v>18.971428571428572</v>
      </c>
      <c r="Y264" s="111">
        <f>SUM(Y256:Y263)</f>
        <v>22.829523809523813</v>
      </c>
      <c r="Z264" s="111">
        <f>SUM(Z256:Z261)</f>
        <v>63.892063492063492</v>
      </c>
      <c r="AA264" s="111">
        <f>SUM(AA256:AA263)</f>
        <v>544.761507936508</v>
      </c>
      <c r="AB264" s="111">
        <f t="shared" ref="AB264:AM264" si="462">SUM(AB256:AB263)</f>
        <v>0.23694444444444446</v>
      </c>
      <c r="AC264" s="111">
        <f t="shared" si="462"/>
        <v>0.24444444444444444</v>
      </c>
      <c r="AD264" s="111">
        <f t="shared" si="462"/>
        <v>102.72499999999999</v>
      </c>
      <c r="AE264" s="111">
        <f t="shared" si="462"/>
        <v>0</v>
      </c>
      <c r="AF264" s="111">
        <f t="shared" si="462"/>
        <v>89.747222222222234</v>
      </c>
      <c r="AG264" s="111">
        <f t="shared" si="462"/>
        <v>155.14583333333334</v>
      </c>
      <c r="AH264" s="111">
        <f t="shared" si="462"/>
        <v>61.412500000000001</v>
      </c>
      <c r="AI264" s="111">
        <f t="shared" si="462"/>
        <v>5.6888888888888891</v>
      </c>
      <c r="AJ264" s="111">
        <f t="shared" si="462"/>
        <v>115.60833333333333</v>
      </c>
      <c r="AK264" s="111">
        <f t="shared" si="462"/>
        <v>0</v>
      </c>
      <c r="AL264" s="111">
        <f t="shared" si="462"/>
        <v>0</v>
      </c>
      <c r="AM264" s="111">
        <f t="shared" si="462"/>
        <v>0</v>
      </c>
      <c r="AN264" s="111">
        <f>SUM(AN256:AN263)</f>
        <v>27.925000000000001</v>
      </c>
      <c r="AO264" s="72"/>
      <c r="AP264" s="13" t="s">
        <v>6</v>
      </c>
      <c r="AQ264" s="100">
        <f>SUM(AQ256:AQ260)</f>
        <v>810</v>
      </c>
      <c r="AR264" s="111">
        <f>SUM(AR256:AR263)</f>
        <v>18.971428571428572</v>
      </c>
      <c r="AS264" s="111">
        <f>SUM(AS256:AS263)</f>
        <v>22.829523809523813</v>
      </c>
      <c r="AT264" s="111">
        <f>SUM(AT256:AT261)</f>
        <v>63.892063492063492</v>
      </c>
      <c r="AU264" s="111">
        <f>SUM(AU256:AU263)</f>
        <v>544.761507936508</v>
      </c>
      <c r="AV264" s="111">
        <f t="shared" ref="AV264:BG264" si="463">SUM(AV256:AV263)</f>
        <v>0.23694444444444446</v>
      </c>
      <c r="AW264" s="111">
        <f t="shared" si="463"/>
        <v>0.24444444444444444</v>
      </c>
      <c r="AX264" s="111">
        <f t="shared" si="463"/>
        <v>102.72499999999999</v>
      </c>
      <c r="AY264" s="111">
        <f t="shared" si="463"/>
        <v>0</v>
      </c>
      <c r="AZ264" s="111">
        <f t="shared" si="463"/>
        <v>89.747222222222234</v>
      </c>
      <c r="BA264" s="111">
        <f t="shared" si="463"/>
        <v>155.14583333333334</v>
      </c>
      <c r="BB264" s="111">
        <f t="shared" si="463"/>
        <v>61.412500000000001</v>
      </c>
      <c r="BC264" s="111">
        <f t="shared" si="463"/>
        <v>5.6888888888888891</v>
      </c>
      <c r="BD264" s="111">
        <f t="shared" si="463"/>
        <v>115.60833333333333</v>
      </c>
      <c r="BE264" s="111">
        <f t="shared" si="463"/>
        <v>0</v>
      </c>
      <c r="BF264" s="111">
        <f t="shared" si="463"/>
        <v>0</v>
      </c>
      <c r="BG264" s="111">
        <f t="shared" si="463"/>
        <v>0</v>
      </c>
      <c r="BH264" s="111">
        <f>SUM(BH256:BH263)</f>
        <v>27.925000000000001</v>
      </c>
    </row>
    <row r="265" spans="1:60" s="8" customFormat="1" ht="16.350000000000001" customHeight="1" x14ac:dyDescent="0.25">
      <c r="A265" s="164" t="s">
        <v>105</v>
      </c>
      <c r="B265" s="164"/>
      <c r="C265" s="164"/>
      <c r="D265" s="164"/>
      <c r="E265" s="164"/>
      <c r="F265" s="164"/>
      <c r="G265" s="164"/>
      <c r="H265" s="164"/>
      <c r="I265" s="164"/>
      <c r="J265" s="164"/>
      <c r="K265" s="164"/>
      <c r="L265" s="164"/>
      <c r="M265" s="164"/>
      <c r="N265" s="164"/>
      <c r="O265" s="164"/>
      <c r="P265" s="164"/>
      <c r="Q265" s="164"/>
      <c r="R265" s="164"/>
      <c r="S265" s="164"/>
      <c r="T265" s="164"/>
      <c r="U265" s="164" t="s">
        <v>105</v>
      </c>
      <c r="V265" s="164"/>
      <c r="W265" s="164"/>
      <c r="X265" s="164"/>
      <c r="Y265" s="164"/>
      <c r="Z265" s="164"/>
      <c r="AA265" s="164"/>
      <c r="AB265" s="164"/>
      <c r="AC265" s="164"/>
      <c r="AD265" s="164"/>
      <c r="AE265" s="164"/>
      <c r="AF265" s="164"/>
      <c r="AG265" s="164"/>
      <c r="AH265" s="164"/>
      <c r="AI265" s="164"/>
      <c r="AJ265" s="164"/>
      <c r="AK265" s="164"/>
      <c r="AL265" s="164"/>
      <c r="AM265" s="164"/>
      <c r="AN265" s="164"/>
      <c r="AO265" s="164" t="s">
        <v>105</v>
      </c>
      <c r="AP265" s="164"/>
      <c r="AQ265" s="164"/>
      <c r="AR265" s="164"/>
      <c r="AS265" s="164"/>
      <c r="AT265" s="164"/>
      <c r="AU265" s="164"/>
      <c r="AV265" s="164"/>
      <c r="AW265" s="164"/>
      <c r="AX265" s="164"/>
      <c r="AY265" s="164"/>
      <c r="AZ265" s="164"/>
      <c r="BA265" s="164"/>
      <c r="BB265" s="164"/>
      <c r="BC265" s="164"/>
      <c r="BD265" s="164"/>
      <c r="BE265" s="164"/>
      <c r="BF265" s="164"/>
      <c r="BG265" s="164"/>
      <c r="BH265" s="164"/>
    </row>
    <row r="266" spans="1:60" s="8" customFormat="1" ht="15.6" customHeight="1" x14ac:dyDescent="0.25">
      <c r="A266" s="70" t="s">
        <v>123</v>
      </c>
      <c r="B266" s="65" t="str">
        <f>'[1]ГАСТРОНОМИЯ, ВЫПЕЧКА'!$E$267</f>
        <v xml:space="preserve">Оладьи </v>
      </c>
      <c r="C266" s="71">
        <f>'[1]ГАСТРОНОМИЯ, ВЫПЕЧКА'!$E$270</f>
        <v>100</v>
      </c>
      <c r="D266" s="109">
        <f>'[1]ГАСТРОНОМИЯ, ВЫПЕЧКА'!$A$288</f>
        <v>7.3</v>
      </c>
      <c r="E266" s="109">
        <f>'[1]ГАСТРОНОМИЯ, ВЫПЕЧКА'!$C$288</f>
        <v>8.1999999999999993</v>
      </c>
      <c r="F266" s="109">
        <f>'[1]ГАСТРОНОМИЯ, ВЫПЕЧКА'!$E$288</f>
        <v>28.5</v>
      </c>
      <c r="G266" s="109">
        <f>'[1]ГАСТРОНОМИЯ, ВЫПЕЧКА'!$G$288</f>
        <v>201.3</v>
      </c>
      <c r="H266" s="109">
        <v>0.1</v>
      </c>
      <c r="I266" s="109">
        <v>0</v>
      </c>
      <c r="J266" s="109">
        <v>3.97</v>
      </c>
      <c r="K266" s="109">
        <v>0</v>
      </c>
      <c r="L266" s="109">
        <v>3.06</v>
      </c>
      <c r="M266" s="109">
        <v>10.09</v>
      </c>
      <c r="N266" s="109">
        <v>7.1</v>
      </c>
      <c r="O266" s="109">
        <v>0.5</v>
      </c>
      <c r="P266" s="109">
        <v>10</v>
      </c>
      <c r="Q266" s="109">
        <v>0</v>
      </c>
      <c r="R266" s="109">
        <v>0</v>
      </c>
      <c r="S266" s="109">
        <v>0</v>
      </c>
      <c r="T266" s="109">
        <f>'[1]ГАСТРОНОМИЯ, ВЫПЕЧКА'!$I$288</f>
        <v>0.1</v>
      </c>
      <c r="U266" s="70" t="s">
        <v>124</v>
      </c>
      <c r="V266" s="65" t="str">
        <f>'[1]ГАСТРОНОМИЯ, ВЫПЕЧКА'!$P$267</f>
        <v xml:space="preserve">Оладьи </v>
      </c>
      <c r="W266" s="71">
        <f>'[1]ГАСТРОНОМИЯ, ВЫПЕЧКА'!$P$270</f>
        <v>150</v>
      </c>
      <c r="X266" s="109">
        <f>'[1]ГАСТРОНОМИЯ, ВЫПЕЧКА'!$L$288</f>
        <v>10.95</v>
      </c>
      <c r="Y266" s="109">
        <f>'[1]ГАСТРОНОМИЯ, ВЫПЕЧКА'!$N$288</f>
        <v>12.3</v>
      </c>
      <c r="Z266" s="109">
        <f>'[1]ГАСТРОНОМИЯ, ВЫПЕЧКА'!$P$288</f>
        <v>42.75</v>
      </c>
      <c r="AA266" s="109">
        <f>'[1]ГАСТРОНОМИЯ, ВЫПЕЧКА'!$R$288</f>
        <v>301.95</v>
      </c>
      <c r="AB266" s="109">
        <v>0.1</v>
      </c>
      <c r="AC266" s="109">
        <v>0</v>
      </c>
      <c r="AD266" s="109">
        <v>5.9550000000000001</v>
      </c>
      <c r="AE266" s="109">
        <v>0</v>
      </c>
      <c r="AF266" s="109">
        <v>4.59</v>
      </c>
      <c r="AG266" s="109">
        <v>15.135</v>
      </c>
      <c r="AH266" s="109">
        <v>10.65</v>
      </c>
      <c r="AI266" s="109">
        <v>1.6</v>
      </c>
      <c r="AJ266" s="109">
        <v>15</v>
      </c>
      <c r="AK266" s="109">
        <v>0</v>
      </c>
      <c r="AL266" s="109">
        <v>0</v>
      </c>
      <c r="AM266" s="109">
        <v>0</v>
      </c>
      <c r="AN266" s="109">
        <f>'[1]ГАСТРОНОМИЯ, ВЫПЕЧКА'!$T$288</f>
        <v>0.15</v>
      </c>
      <c r="AO266" s="70" t="s">
        <v>124</v>
      </c>
      <c r="AP266" s="65" t="str">
        <f>'[1]ГАСТРОНОМИЯ, ВЫПЕЧКА'!$P$267</f>
        <v xml:space="preserve">Оладьи </v>
      </c>
      <c r="AQ266" s="71">
        <f>'[1]ГАСТРОНОМИЯ, ВЫПЕЧКА'!$P$270</f>
        <v>150</v>
      </c>
      <c r="AR266" s="109">
        <f>'[1]ГАСТРОНОМИЯ, ВЫПЕЧКА'!$L$288</f>
        <v>10.95</v>
      </c>
      <c r="AS266" s="109">
        <f>'[1]ГАСТРОНОМИЯ, ВЫПЕЧКА'!$N$288</f>
        <v>12.3</v>
      </c>
      <c r="AT266" s="109">
        <f>'[1]ГАСТРОНОМИЯ, ВЫПЕЧКА'!$P$288</f>
        <v>42.75</v>
      </c>
      <c r="AU266" s="109">
        <f>'[1]ГАСТРОНОМИЯ, ВЫПЕЧКА'!$R$288</f>
        <v>301.95</v>
      </c>
      <c r="AV266" s="109">
        <v>0.1</v>
      </c>
      <c r="AW266" s="109">
        <v>0</v>
      </c>
      <c r="AX266" s="109">
        <v>5.9550000000000001</v>
      </c>
      <c r="AY266" s="109">
        <v>0</v>
      </c>
      <c r="AZ266" s="109">
        <v>4.59</v>
      </c>
      <c r="BA266" s="109">
        <v>15.135</v>
      </c>
      <c r="BB266" s="109">
        <v>10.65</v>
      </c>
      <c r="BC266" s="109">
        <v>1.6</v>
      </c>
      <c r="BD266" s="109">
        <v>15</v>
      </c>
      <c r="BE266" s="109">
        <v>0</v>
      </c>
      <c r="BF266" s="109">
        <v>0</v>
      </c>
      <c r="BG266" s="109">
        <v>0</v>
      </c>
      <c r="BH266" s="109">
        <f>'[1]ГАСТРОНОМИЯ, ВЫПЕЧКА'!$T$288</f>
        <v>0.15</v>
      </c>
    </row>
    <row r="267" spans="1:60" s="8" customFormat="1" ht="16.350000000000001" customHeight="1" x14ac:dyDescent="0.25">
      <c r="A267" s="70" t="s">
        <v>69</v>
      </c>
      <c r="B267" s="66" t="str">
        <f>[1]НАПИТКИ!$P$353</f>
        <v>Кисель из сока фруктового</v>
      </c>
      <c r="C267" s="71">
        <f>[1]НАПИТКИ!$P$356</f>
        <v>200</v>
      </c>
      <c r="D267" s="109">
        <f>[1]НАПИТКИ!$L$375</f>
        <v>0.3</v>
      </c>
      <c r="E267" s="109">
        <f>[1]НАПИТКИ!$N$375</f>
        <v>0</v>
      </c>
      <c r="F267" s="109">
        <f>[1]НАПИТКИ!$P$375</f>
        <v>9.4</v>
      </c>
      <c r="G267" s="109">
        <f>[1]НАПИТКИ!$R$375</f>
        <v>36.5</v>
      </c>
      <c r="H267" s="109">
        <v>0.01</v>
      </c>
      <c r="I267" s="109">
        <v>0</v>
      </c>
      <c r="J267" s="109">
        <v>0</v>
      </c>
      <c r="K267" s="109">
        <v>0</v>
      </c>
      <c r="L267" s="109">
        <v>22.46</v>
      </c>
      <c r="M267" s="109">
        <v>18.5</v>
      </c>
      <c r="N267" s="109">
        <v>7.26</v>
      </c>
      <c r="O267" s="109">
        <v>0.19</v>
      </c>
      <c r="P267" s="109">
        <v>36</v>
      </c>
      <c r="Q267" s="109">
        <v>0</v>
      </c>
      <c r="R267" s="109">
        <v>0</v>
      </c>
      <c r="S267" s="109">
        <v>0</v>
      </c>
      <c r="T267" s="109">
        <f>[1]НАПИТКИ!$T$375</f>
        <v>2.4</v>
      </c>
      <c r="U267" s="70" t="s">
        <v>69</v>
      </c>
      <c r="V267" s="66" t="str">
        <f>[1]НАПИТКИ!$P$353</f>
        <v>Кисель из сока фруктового</v>
      </c>
      <c r="W267" s="71">
        <f>[1]НАПИТКИ!$P$356</f>
        <v>200</v>
      </c>
      <c r="X267" s="109">
        <f>[1]НАПИТКИ!$L$375</f>
        <v>0.3</v>
      </c>
      <c r="Y267" s="109">
        <f>[1]НАПИТКИ!$N$375</f>
        <v>0</v>
      </c>
      <c r="Z267" s="109">
        <f>[1]НАПИТКИ!$P$375</f>
        <v>9.4</v>
      </c>
      <c r="AA267" s="109">
        <f>[1]НАПИТКИ!$R$375</f>
        <v>36.5</v>
      </c>
      <c r="AB267" s="109">
        <v>0.01</v>
      </c>
      <c r="AC267" s="109">
        <v>0</v>
      </c>
      <c r="AD267" s="109">
        <v>0</v>
      </c>
      <c r="AE267" s="109">
        <v>0</v>
      </c>
      <c r="AF267" s="109">
        <v>22.46</v>
      </c>
      <c r="AG267" s="109">
        <v>18.5</v>
      </c>
      <c r="AH267" s="109">
        <v>7.26</v>
      </c>
      <c r="AI267" s="109">
        <v>0.19</v>
      </c>
      <c r="AJ267" s="109">
        <v>36</v>
      </c>
      <c r="AK267" s="109">
        <v>0</v>
      </c>
      <c r="AL267" s="109">
        <v>0</v>
      </c>
      <c r="AM267" s="109">
        <v>0</v>
      </c>
      <c r="AN267" s="109">
        <f>[1]НАПИТКИ!$T$375</f>
        <v>2.4</v>
      </c>
      <c r="AO267" s="70" t="s">
        <v>69</v>
      </c>
      <c r="AP267" s="66" t="str">
        <f>[1]НАПИТКИ!$P$353</f>
        <v>Кисель из сока фруктового</v>
      </c>
      <c r="AQ267" s="71">
        <f>[1]НАПИТКИ!$P$356</f>
        <v>200</v>
      </c>
      <c r="AR267" s="109">
        <f>[1]НАПИТКИ!$L$375</f>
        <v>0.3</v>
      </c>
      <c r="AS267" s="109">
        <f>[1]НАПИТКИ!$N$375</f>
        <v>0</v>
      </c>
      <c r="AT267" s="109">
        <f>[1]НАПИТКИ!$P$375</f>
        <v>9.4</v>
      </c>
      <c r="AU267" s="109">
        <f>[1]НАПИТКИ!$R$375</f>
        <v>36.5</v>
      </c>
      <c r="AV267" s="109">
        <v>0.01</v>
      </c>
      <c r="AW267" s="109">
        <v>0</v>
      </c>
      <c r="AX267" s="109">
        <v>0</v>
      </c>
      <c r="AY267" s="109">
        <v>0</v>
      </c>
      <c r="AZ267" s="109">
        <v>22.46</v>
      </c>
      <c r="BA267" s="109">
        <v>18.5</v>
      </c>
      <c r="BB267" s="109">
        <v>7.26</v>
      </c>
      <c r="BC267" s="109">
        <v>0.19</v>
      </c>
      <c r="BD267" s="109">
        <v>36</v>
      </c>
      <c r="BE267" s="109">
        <v>0</v>
      </c>
      <c r="BF267" s="109">
        <v>0</v>
      </c>
      <c r="BG267" s="109">
        <v>0</v>
      </c>
      <c r="BH267" s="109">
        <f>[1]НАПИТКИ!$T$375</f>
        <v>2.4</v>
      </c>
    </row>
    <row r="268" spans="1:60" s="8" customFormat="1" ht="15.6" hidden="1" customHeight="1" x14ac:dyDescent="0.25">
      <c r="A268" s="74"/>
      <c r="B268" s="65"/>
      <c r="C268" s="71"/>
      <c r="D268" s="112"/>
      <c r="E268" s="112"/>
      <c r="F268" s="112"/>
      <c r="G268" s="112"/>
      <c r="H268" s="112"/>
      <c r="I268" s="112"/>
      <c r="J268" s="112"/>
      <c r="K268" s="112"/>
      <c r="L268" s="112"/>
      <c r="M268" s="112"/>
      <c r="N268" s="112"/>
      <c r="O268" s="112"/>
      <c r="P268" s="112"/>
      <c r="Q268" s="112"/>
      <c r="R268" s="112"/>
      <c r="S268" s="112"/>
      <c r="T268" s="112"/>
      <c r="U268" s="70"/>
      <c r="V268" s="66"/>
      <c r="W268" s="71"/>
      <c r="X268" s="109"/>
      <c r="Y268" s="109"/>
      <c r="Z268" s="109"/>
      <c r="AA268" s="109"/>
      <c r="AB268" s="109"/>
      <c r="AC268" s="109"/>
      <c r="AD268" s="109"/>
      <c r="AE268" s="109"/>
      <c r="AF268" s="109"/>
      <c r="AG268" s="109"/>
      <c r="AH268" s="109"/>
      <c r="AI268" s="109"/>
      <c r="AJ268" s="109"/>
      <c r="AK268" s="109"/>
      <c r="AL268" s="109"/>
      <c r="AM268" s="109"/>
      <c r="AN268" s="109"/>
      <c r="AO268" s="70"/>
      <c r="AP268" s="66"/>
      <c r="AQ268" s="71"/>
      <c r="AR268" s="109"/>
      <c r="AS268" s="109"/>
      <c r="AT268" s="109"/>
      <c r="AU268" s="109"/>
      <c r="AV268" s="109"/>
      <c r="AW268" s="109"/>
      <c r="AX268" s="109"/>
      <c r="AY268" s="109"/>
      <c r="AZ268" s="109"/>
      <c r="BA268" s="109"/>
      <c r="BB268" s="109"/>
      <c r="BC268" s="109"/>
      <c r="BD268" s="109"/>
      <c r="BE268" s="109"/>
      <c r="BF268" s="109"/>
      <c r="BG268" s="109"/>
      <c r="BH268" s="109"/>
    </row>
    <row r="269" spans="1:60" s="8" customFormat="1" ht="16.350000000000001" customHeight="1" x14ac:dyDescent="0.25">
      <c r="A269" s="74"/>
      <c r="B269" s="65"/>
      <c r="C269" s="71"/>
      <c r="D269" s="112"/>
      <c r="E269" s="112"/>
      <c r="F269" s="112"/>
      <c r="G269" s="112"/>
      <c r="H269" s="112"/>
      <c r="I269" s="112"/>
      <c r="J269" s="112"/>
      <c r="K269" s="112"/>
      <c r="L269" s="112"/>
      <c r="M269" s="112"/>
      <c r="N269" s="112"/>
      <c r="O269" s="112"/>
      <c r="P269" s="112"/>
      <c r="Q269" s="112"/>
      <c r="R269" s="112"/>
      <c r="S269" s="112"/>
      <c r="T269" s="112"/>
      <c r="U269" s="74" t="s">
        <v>64</v>
      </c>
      <c r="V269" s="65" t="s">
        <v>225</v>
      </c>
      <c r="W269" s="71">
        <v>25</v>
      </c>
      <c r="X269" s="112">
        <v>1.6</v>
      </c>
      <c r="Y269" s="112">
        <v>2</v>
      </c>
      <c r="Z269" s="112">
        <v>11</v>
      </c>
      <c r="AA269" s="112">
        <v>68.3</v>
      </c>
      <c r="AB269" s="112">
        <v>0</v>
      </c>
      <c r="AC269" s="112">
        <v>0.34</v>
      </c>
      <c r="AD269" s="112">
        <v>0</v>
      </c>
      <c r="AE269" s="112">
        <v>0</v>
      </c>
      <c r="AF269" s="112">
        <v>0</v>
      </c>
      <c r="AG269" s="112">
        <v>0</v>
      </c>
      <c r="AH269" s="112">
        <v>0</v>
      </c>
      <c r="AI269" s="112">
        <v>0</v>
      </c>
      <c r="AJ269" s="112">
        <v>0</v>
      </c>
      <c r="AK269" s="112">
        <v>0</v>
      </c>
      <c r="AL269" s="112">
        <v>0</v>
      </c>
      <c r="AM269" s="112">
        <v>0</v>
      </c>
      <c r="AN269" s="112">
        <v>0</v>
      </c>
      <c r="AO269" s="74" t="s">
        <v>64</v>
      </c>
      <c r="AP269" s="65" t="s">
        <v>225</v>
      </c>
      <c r="AQ269" s="71">
        <v>25</v>
      </c>
      <c r="AR269" s="112">
        <v>1.6</v>
      </c>
      <c r="AS269" s="112">
        <v>2</v>
      </c>
      <c r="AT269" s="112">
        <v>11</v>
      </c>
      <c r="AU269" s="112">
        <v>68.3</v>
      </c>
      <c r="AV269" s="112">
        <v>0</v>
      </c>
      <c r="AW269" s="112">
        <v>0.34</v>
      </c>
      <c r="AX269" s="112">
        <v>0</v>
      </c>
      <c r="AY269" s="112">
        <v>0</v>
      </c>
      <c r="AZ269" s="112">
        <v>0</v>
      </c>
      <c r="BA269" s="112">
        <v>0</v>
      </c>
      <c r="BB269" s="112">
        <v>0</v>
      </c>
      <c r="BC269" s="112">
        <v>0</v>
      </c>
      <c r="BD269" s="112">
        <v>0</v>
      </c>
      <c r="BE269" s="112">
        <v>0</v>
      </c>
      <c r="BF269" s="112">
        <v>0</v>
      </c>
      <c r="BG269" s="112">
        <v>0</v>
      </c>
      <c r="BH269" s="112">
        <v>0</v>
      </c>
    </row>
    <row r="270" spans="1:60" s="8" customFormat="1" ht="16.350000000000001" customHeight="1" x14ac:dyDescent="0.25">
      <c r="A270" s="75"/>
      <c r="B270" s="13" t="s">
        <v>6</v>
      </c>
      <c r="C270" s="98">
        <f>SUM(C266:C267)</f>
        <v>300</v>
      </c>
      <c r="D270" s="111">
        <f>SUM(D266:D267)</f>
        <v>7.6</v>
      </c>
      <c r="E270" s="111">
        <f t="shared" ref="E270:T270" si="464">SUM(E266:E267)</f>
        <v>8.1999999999999993</v>
      </c>
      <c r="F270" s="111">
        <f t="shared" si="464"/>
        <v>37.9</v>
      </c>
      <c r="G270" s="111">
        <f t="shared" si="464"/>
        <v>237.8</v>
      </c>
      <c r="H270" s="111">
        <f t="shared" ref="H270:S270" si="465">SUM(H266:H267)</f>
        <v>0.11</v>
      </c>
      <c r="I270" s="111">
        <f t="shared" si="465"/>
        <v>0</v>
      </c>
      <c r="J270" s="111">
        <f t="shared" si="465"/>
        <v>3.97</v>
      </c>
      <c r="K270" s="111">
        <f t="shared" si="465"/>
        <v>0</v>
      </c>
      <c r="L270" s="111">
        <f t="shared" si="465"/>
        <v>25.52</v>
      </c>
      <c r="M270" s="111">
        <f t="shared" si="465"/>
        <v>28.59</v>
      </c>
      <c r="N270" s="111">
        <f t="shared" si="465"/>
        <v>14.36</v>
      </c>
      <c r="O270" s="111">
        <f t="shared" si="465"/>
        <v>0.69</v>
      </c>
      <c r="P270" s="111">
        <f t="shared" si="465"/>
        <v>46</v>
      </c>
      <c r="Q270" s="111">
        <f t="shared" si="465"/>
        <v>0</v>
      </c>
      <c r="R270" s="111">
        <f t="shared" si="465"/>
        <v>0</v>
      </c>
      <c r="S270" s="111">
        <f t="shared" si="465"/>
        <v>0</v>
      </c>
      <c r="T270" s="111">
        <f t="shared" si="464"/>
        <v>2.5</v>
      </c>
      <c r="U270" s="75"/>
      <c r="V270" s="13" t="s">
        <v>6</v>
      </c>
      <c r="W270" s="98">
        <f>SUM(W266:W267)</f>
        <v>350</v>
      </c>
      <c r="X270" s="111">
        <f>SUM(X266:X267)</f>
        <v>11.25</v>
      </c>
      <c r="Y270" s="111">
        <f t="shared" ref="Y270:AA270" si="466">SUM(Y266:Y267)</f>
        <v>12.3</v>
      </c>
      <c r="Z270" s="111">
        <f t="shared" si="466"/>
        <v>52.15</v>
      </c>
      <c r="AA270" s="111">
        <f t="shared" si="466"/>
        <v>338.45</v>
      </c>
      <c r="AB270" s="111">
        <f t="shared" ref="AB270:AN270" si="467">SUM(AB266:AB269)</f>
        <v>0.11</v>
      </c>
      <c r="AC270" s="111">
        <f t="shared" si="467"/>
        <v>0.34</v>
      </c>
      <c r="AD270" s="111">
        <f t="shared" si="467"/>
        <v>5.9550000000000001</v>
      </c>
      <c r="AE270" s="111">
        <f t="shared" si="467"/>
        <v>0</v>
      </c>
      <c r="AF270" s="111">
        <f t="shared" si="467"/>
        <v>27.05</v>
      </c>
      <c r="AG270" s="111">
        <f t="shared" si="467"/>
        <v>33.634999999999998</v>
      </c>
      <c r="AH270" s="111">
        <f t="shared" si="467"/>
        <v>17.91</v>
      </c>
      <c r="AI270" s="111">
        <f t="shared" si="467"/>
        <v>1.79</v>
      </c>
      <c r="AJ270" s="111">
        <f t="shared" si="467"/>
        <v>51</v>
      </c>
      <c r="AK270" s="111">
        <f t="shared" si="467"/>
        <v>0</v>
      </c>
      <c r="AL270" s="111">
        <f t="shared" si="467"/>
        <v>0</v>
      </c>
      <c r="AM270" s="111">
        <f t="shared" si="467"/>
        <v>0</v>
      </c>
      <c r="AN270" s="111">
        <f t="shared" si="467"/>
        <v>2.5499999999999998</v>
      </c>
      <c r="AO270" s="75"/>
      <c r="AP270" s="13" t="s">
        <v>6</v>
      </c>
      <c r="AQ270" s="98">
        <f>SUM(AQ266:AQ267)</f>
        <v>350</v>
      </c>
      <c r="AR270" s="111">
        <f>SUM(AR266:AR267)</f>
        <v>11.25</v>
      </c>
      <c r="AS270" s="111">
        <f t="shared" ref="AS270:AU270" si="468">SUM(AS266:AS267)</f>
        <v>12.3</v>
      </c>
      <c r="AT270" s="111">
        <f t="shared" si="468"/>
        <v>52.15</v>
      </c>
      <c r="AU270" s="111">
        <f t="shared" si="468"/>
        <v>338.45</v>
      </c>
      <c r="AV270" s="111">
        <f t="shared" ref="AV270:BH270" si="469">SUM(AV266:AV269)</f>
        <v>0.11</v>
      </c>
      <c r="AW270" s="111">
        <f t="shared" si="469"/>
        <v>0.34</v>
      </c>
      <c r="AX270" s="111">
        <f t="shared" si="469"/>
        <v>5.9550000000000001</v>
      </c>
      <c r="AY270" s="111">
        <f t="shared" si="469"/>
        <v>0</v>
      </c>
      <c r="AZ270" s="111">
        <f t="shared" si="469"/>
        <v>27.05</v>
      </c>
      <c r="BA270" s="111">
        <f t="shared" si="469"/>
        <v>33.634999999999998</v>
      </c>
      <c r="BB270" s="111">
        <f t="shared" si="469"/>
        <v>17.91</v>
      </c>
      <c r="BC270" s="111">
        <f t="shared" si="469"/>
        <v>1.79</v>
      </c>
      <c r="BD270" s="111">
        <f t="shared" si="469"/>
        <v>51</v>
      </c>
      <c r="BE270" s="111">
        <f t="shared" si="469"/>
        <v>0</v>
      </c>
      <c r="BF270" s="111">
        <f t="shared" si="469"/>
        <v>0</v>
      </c>
      <c r="BG270" s="111">
        <f t="shared" si="469"/>
        <v>0</v>
      </c>
      <c r="BH270" s="111">
        <f t="shared" si="469"/>
        <v>2.5499999999999998</v>
      </c>
    </row>
    <row r="271" spans="1:60" s="8" customFormat="1" ht="16.350000000000001" customHeight="1" x14ac:dyDescent="0.25">
      <c r="A271" s="75"/>
      <c r="B271" s="12" t="s">
        <v>63</v>
      </c>
      <c r="C271" s="98">
        <f>C254+C270+C264</f>
        <v>1540</v>
      </c>
      <c r="D271" s="111">
        <f>D254+D264+D270</f>
        <v>45.755714285714284</v>
      </c>
      <c r="E271" s="111">
        <f>E254+E264+E270</f>
        <v>55.434761904761913</v>
      </c>
      <c r="F271" s="111">
        <f>F254+F264+F270</f>
        <v>169.78269841269841</v>
      </c>
      <c r="G271" s="111">
        <f>G254+G264+G270</f>
        <v>1329.5349206349206</v>
      </c>
      <c r="H271" s="111">
        <f t="shared" ref="H271:S271" si="470">H254+H264+H270</f>
        <v>0.64</v>
      </c>
      <c r="I271" s="111">
        <f t="shared" si="470"/>
        <v>0.5</v>
      </c>
      <c r="J271" s="157">
        <f t="shared" si="470"/>
        <v>1003.37</v>
      </c>
      <c r="K271" s="111">
        <f t="shared" si="470"/>
        <v>4.5999999999999996</v>
      </c>
      <c r="L271" s="111">
        <f t="shared" si="470"/>
        <v>230.71</v>
      </c>
      <c r="M271" s="111">
        <f t="shared" si="470"/>
        <v>479.64999999999992</v>
      </c>
      <c r="N271" s="111">
        <f t="shared" si="470"/>
        <v>133.82999999999998</v>
      </c>
      <c r="O271" s="111">
        <f t="shared" si="470"/>
        <v>5.66</v>
      </c>
      <c r="P271" s="111">
        <f t="shared" si="470"/>
        <v>284.8</v>
      </c>
      <c r="Q271" s="111">
        <f t="shared" si="470"/>
        <v>0</v>
      </c>
      <c r="R271" s="111">
        <f t="shared" si="470"/>
        <v>0</v>
      </c>
      <c r="S271" s="111">
        <f t="shared" si="470"/>
        <v>0</v>
      </c>
      <c r="T271" s="111">
        <f>T254+T264+T270</f>
        <v>61.050000000000004</v>
      </c>
      <c r="U271" s="75"/>
      <c r="V271" s="12" t="s">
        <v>63</v>
      </c>
      <c r="W271" s="98">
        <f>W254+W270+W264</f>
        <v>1790</v>
      </c>
      <c r="X271" s="111">
        <f>X254+X264+X270</f>
        <v>51.41538461538461</v>
      </c>
      <c r="Y271" s="111">
        <f>Y254+Y264+Y270</f>
        <v>62.668076923076924</v>
      </c>
      <c r="Z271" s="111">
        <f>Z254+Z264+Z270</f>
        <v>197.44982905982906</v>
      </c>
      <c r="AA271" s="135">
        <f>AA254+AA264+AA270</f>
        <v>1614.7949145299146</v>
      </c>
      <c r="AB271" s="111">
        <f t="shared" ref="AB271:AM271" si="471">AB254+AB264+AB270</f>
        <v>0.59218253968253975</v>
      </c>
      <c r="AC271" s="111">
        <f t="shared" si="471"/>
        <v>1.0130158730158729</v>
      </c>
      <c r="AD271" s="111">
        <f t="shared" si="471"/>
        <v>997.21333333333337</v>
      </c>
      <c r="AE271" s="111">
        <f t="shared" si="471"/>
        <v>4.3</v>
      </c>
      <c r="AF271" s="111">
        <f t="shared" si="471"/>
        <v>259.75115079365082</v>
      </c>
      <c r="AG271" s="111">
        <f t="shared" si="471"/>
        <v>457.14364285714282</v>
      </c>
      <c r="AH271" s="111">
        <f t="shared" si="471"/>
        <v>156.22190476190477</v>
      </c>
      <c r="AI271" s="111">
        <f t="shared" si="471"/>
        <v>11.578174603174602</v>
      </c>
      <c r="AJ271" s="111">
        <f t="shared" si="471"/>
        <v>342.87023809523811</v>
      </c>
      <c r="AK271" s="111">
        <f t="shared" si="471"/>
        <v>0</v>
      </c>
      <c r="AL271" s="111">
        <f t="shared" si="471"/>
        <v>0</v>
      </c>
      <c r="AM271" s="111">
        <f t="shared" si="471"/>
        <v>0</v>
      </c>
      <c r="AN271" s="111">
        <f>AN254+AN264+AN270</f>
        <v>67.112179487179475</v>
      </c>
      <c r="AO271" s="75"/>
      <c r="AP271" s="12" t="s">
        <v>63</v>
      </c>
      <c r="AQ271" s="98">
        <f>AQ254+AQ270+AQ264</f>
        <v>1790</v>
      </c>
      <c r="AR271" s="111">
        <f>AR254+AR264+AR270</f>
        <v>51.708717948717947</v>
      </c>
      <c r="AS271" s="111">
        <f>AS254+AS264+AS270</f>
        <v>62.668076923076924</v>
      </c>
      <c r="AT271" s="111">
        <f>AT254+AT264+AT270</f>
        <v>197.44982905982906</v>
      </c>
      <c r="AU271" s="135">
        <f>AU254+AU264+AU270</f>
        <v>1614.7949145299146</v>
      </c>
      <c r="AV271" s="111">
        <f t="shared" ref="AV271:BG271" si="472">AV254+AV264+AV270</f>
        <v>0.59218253968253975</v>
      </c>
      <c r="AW271" s="111">
        <f t="shared" si="472"/>
        <v>1.0130158730158729</v>
      </c>
      <c r="AX271" s="111">
        <f t="shared" si="472"/>
        <v>997.21333333333337</v>
      </c>
      <c r="AY271" s="111">
        <f t="shared" si="472"/>
        <v>4.3</v>
      </c>
      <c r="AZ271" s="111">
        <f t="shared" si="472"/>
        <v>259.75115079365082</v>
      </c>
      <c r="BA271" s="111">
        <f t="shared" si="472"/>
        <v>457.14364285714282</v>
      </c>
      <c r="BB271" s="111">
        <f t="shared" si="472"/>
        <v>156.22190476190477</v>
      </c>
      <c r="BC271" s="111">
        <f t="shared" si="472"/>
        <v>11.578174603174602</v>
      </c>
      <c r="BD271" s="111">
        <f t="shared" si="472"/>
        <v>342.87023809523811</v>
      </c>
      <c r="BE271" s="111">
        <f t="shared" si="472"/>
        <v>0</v>
      </c>
      <c r="BF271" s="111">
        <f t="shared" si="472"/>
        <v>0</v>
      </c>
      <c r="BG271" s="111">
        <f t="shared" si="472"/>
        <v>0</v>
      </c>
      <c r="BH271" s="111">
        <f>BH254+BH264+BH270</f>
        <v>67.112179487179475</v>
      </c>
    </row>
    <row r="272" spans="1:60" s="8" customFormat="1" ht="30" customHeight="1" x14ac:dyDescent="0.25">
      <c r="A272" s="76"/>
      <c r="B272" s="26"/>
      <c r="C272" s="101"/>
      <c r="D272" s="87"/>
      <c r="E272" s="87"/>
      <c r="F272" s="87"/>
      <c r="G272" s="87"/>
      <c r="H272" s="87"/>
      <c r="I272" s="87"/>
      <c r="J272" s="87"/>
      <c r="K272" s="87"/>
      <c r="L272" s="87"/>
      <c r="M272" s="87"/>
      <c r="N272" s="87"/>
      <c r="O272" s="87"/>
      <c r="P272" s="87"/>
      <c r="Q272" s="87"/>
      <c r="R272" s="87"/>
      <c r="S272" s="87"/>
      <c r="T272" s="87"/>
      <c r="U272" s="26"/>
      <c r="V272" s="26"/>
      <c r="W272" s="27"/>
      <c r="X272" s="28"/>
      <c r="Y272" s="28"/>
      <c r="Z272" s="28"/>
      <c r="AA272" s="28"/>
      <c r="AB272" s="87"/>
      <c r="AC272" s="87"/>
      <c r="AD272" s="87"/>
      <c r="AE272" s="87"/>
      <c r="AF272" s="87"/>
      <c r="AG272" s="87"/>
      <c r="AH272" s="87"/>
      <c r="AI272" s="87"/>
      <c r="AJ272" s="87"/>
      <c r="AK272" s="87"/>
      <c r="AL272" s="87"/>
      <c r="AM272" s="87"/>
      <c r="AN272" s="28"/>
      <c r="AO272" s="26"/>
      <c r="AP272" s="26"/>
      <c r="AQ272" s="27"/>
      <c r="AR272" s="28"/>
      <c r="AS272" s="28"/>
      <c r="AT272" s="28"/>
      <c r="AU272" s="28"/>
      <c r="AV272" s="87"/>
      <c r="AW272" s="87"/>
      <c r="AX272" s="87"/>
      <c r="AY272" s="87"/>
      <c r="AZ272" s="87"/>
      <c r="BA272" s="87"/>
      <c r="BB272" s="87"/>
      <c r="BC272" s="87"/>
      <c r="BD272" s="87"/>
      <c r="BE272" s="87"/>
      <c r="BF272" s="87"/>
      <c r="BG272" s="87"/>
      <c r="BH272" s="28"/>
    </row>
    <row r="273" spans="1:60" s="8" customFormat="1" ht="15.75" customHeight="1" x14ac:dyDescent="0.25">
      <c r="A273" s="165" t="s">
        <v>29</v>
      </c>
      <c r="B273" s="165" t="s">
        <v>28</v>
      </c>
      <c r="C273" s="166" t="s">
        <v>206</v>
      </c>
      <c r="D273" s="158" t="s">
        <v>209</v>
      </c>
      <c r="E273" s="159"/>
      <c r="F273" s="159"/>
      <c r="G273" s="159"/>
      <c r="H273" s="159"/>
      <c r="I273" s="159"/>
      <c r="J273" s="159"/>
      <c r="K273" s="159"/>
      <c r="L273" s="159"/>
      <c r="M273" s="159"/>
      <c r="N273" s="159"/>
      <c r="O273" s="159"/>
      <c r="P273" s="159"/>
      <c r="Q273" s="159"/>
      <c r="R273" s="159"/>
      <c r="S273" s="159"/>
      <c r="T273" s="160"/>
      <c r="U273" s="165" t="s">
        <v>29</v>
      </c>
      <c r="V273" s="165" t="s">
        <v>28</v>
      </c>
      <c r="W273" s="166" t="s">
        <v>206</v>
      </c>
      <c r="X273" s="158" t="s">
        <v>209</v>
      </c>
      <c r="Y273" s="159"/>
      <c r="Z273" s="159"/>
      <c r="AA273" s="159"/>
      <c r="AB273" s="159"/>
      <c r="AC273" s="159"/>
      <c r="AD273" s="159"/>
      <c r="AE273" s="159"/>
      <c r="AF273" s="159"/>
      <c r="AG273" s="159"/>
      <c r="AH273" s="159"/>
      <c r="AI273" s="159"/>
      <c r="AJ273" s="159"/>
      <c r="AK273" s="159"/>
      <c r="AL273" s="159"/>
      <c r="AM273" s="159"/>
      <c r="AN273" s="160"/>
      <c r="AO273" s="165" t="s">
        <v>29</v>
      </c>
      <c r="AP273" s="165" t="s">
        <v>28</v>
      </c>
      <c r="AQ273" s="166" t="s">
        <v>206</v>
      </c>
      <c r="AR273" s="158" t="s">
        <v>209</v>
      </c>
      <c r="AS273" s="159"/>
      <c r="AT273" s="159"/>
      <c r="AU273" s="159"/>
      <c r="AV273" s="159"/>
      <c r="AW273" s="159"/>
      <c r="AX273" s="159"/>
      <c r="AY273" s="159"/>
      <c r="AZ273" s="159"/>
      <c r="BA273" s="159"/>
      <c r="BB273" s="159"/>
      <c r="BC273" s="159"/>
      <c r="BD273" s="159"/>
      <c r="BE273" s="159"/>
      <c r="BF273" s="159"/>
      <c r="BG273" s="159"/>
      <c r="BH273" s="160"/>
    </row>
    <row r="274" spans="1:60" s="8" customFormat="1" ht="23.25" customHeight="1" x14ac:dyDescent="0.25">
      <c r="A274" s="165"/>
      <c r="B274" s="165"/>
      <c r="C274" s="166"/>
      <c r="D274" s="94" t="s">
        <v>27</v>
      </c>
      <c r="E274" s="94" t="s">
        <v>26</v>
      </c>
      <c r="F274" s="94" t="s">
        <v>25</v>
      </c>
      <c r="G274" s="94" t="s">
        <v>204</v>
      </c>
      <c r="H274" s="94" t="s">
        <v>207</v>
      </c>
      <c r="I274" s="94" t="s">
        <v>208</v>
      </c>
      <c r="J274" s="94" t="s">
        <v>210</v>
      </c>
      <c r="K274" s="94" t="s">
        <v>211</v>
      </c>
      <c r="L274" s="94" t="s">
        <v>212</v>
      </c>
      <c r="M274" s="94" t="s">
        <v>219</v>
      </c>
      <c r="N274" s="94" t="s">
        <v>213</v>
      </c>
      <c r="O274" s="94" t="s">
        <v>214</v>
      </c>
      <c r="P274" s="94" t="s">
        <v>215</v>
      </c>
      <c r="Q274" s="94" t="s">
        <v>216</v>
      </c>
      <c r="R274" s="94" t="s">
        <v>217</v>
      </c>
      <c r="S274" s="94" t="s">
        <v>218</v>
      </c>
      <c r="T274" s="94" t="s">
        <v>205</v>
      </c>
      <c r="U274" s="165"/>
      <c r="V274" s="165"/>
      <c r="W274" s="166"/>
      <c r="X274" s="94" t="s">
        <v>27</v>
      </c>
      <c r="Y274" s="94" t="s">
        <v>26</v>
      </c>
      <c r="Z274" s="94" t="s">
        <v>25</v>
      </c>
      <c r="AA274" s="94" t="s">
        <v>204</v>
      </c>
      <c r="AB274" s="94" t="s">
        <v>207</v>
      </c>
      <c r="AC274" s="94" t="s">
        <v>208</v>
      </c>
      <c r="AD274" s="94" t="s">
        <v>210</v>
      </c>
      <c r="AE274" s="94" t="s">
        <v>211</v>
      </c>
      <c r="AF274" s="94" t="s">
        <v>212</v>
      </c>
      <c r="AG274" s="94" t="s">
        <v>219</v>
      </c>
      <c r="AH274" s="94" t="s">
        <v>213</v>
      </c>
      <c r="AI274" s="94" t="s">
        <v>214</v>
      </c>
      <c r="AJ274" s="94" t="s">
        <v>215</v>
      </c>
      <c r="AK274" s="94" t="s">
        <v>216</v>
      </c>
      <c r="AL274" s="94" t="s">
        <v>217</v>
      </c>
      <c r="AM274" s="94" t="s">
        <v>218</v>
      </c>
      <c r="AN274" s="94" t="s">
        <v>205</v>
      </c>
      <c r="AO274" s="165"/>
      <c r="AP274" s="165"/>
      <c r="AQ274" s="166"/>
      <c r="AR274" s="94" t="s">
        <v>27</v>
      </c>
      <c r="AS274" s="94" t="s">
        <v>26</v>
      </c>
      <c r="AT274" s="94" t="s">
        <v>25</v>
      </c>
      <c r="AU274" s="94" t="s">
        <v>204</v>
      </c>
      <c r="AV274" s="94" t="s">
        <v>207</v>
      </c>
      <c r="AW274" s="94" t="s">
        <v>208</v>
      </c>
      <c r="AX274" s="94" t="s">
        <v>210</v>
      </c>
      <c r="AY274" s="94" t="s">
        <v>211</v>
      </c>
      <c r="AZ274" s="94" t="s">
        <v>212</v>
      </c>
      <c r="BA274" s="94" t="s">
        <v>219</v>
      </c>
      <c r="BB274" s="94" t="s">
        <v>213</v>
      </c>
      <c r="BC274" s="94" t="s">
        <v>214</v>
      </c>
      <c r="BD274" s="94" t="s">
        <v>215</v>
      </c>
      <c r="BE274" s="94" t="s">
        <v>216</v>
      </c>
      <c r="BF274" s="94" t="s">
        <v>217</v>
      </c>
      <c r="BG274" s="94" t="s">
        <v>218</v>
      </c>
      <c r="BH274" s="94" t="s">
        <v>205</v>
      </c>
    </row>
    <row r="275" spans="1:60" s="8" customFormat="1" ht="16.350000000000001" customHeight="1" x14ac:dyDescent="0.25">
      <c r="A275" s="164" t="s">
        <v>62</v>
      </c>
      <c r="B275" s="164"/>
      <c r="C275" s="164"/>
      <c r="D275" s="164"/>
      <c r="E275" s="164"/>
      <c r="F275" s="164"/>
      <c r="G275" s="164"/>
      <c r="H275" s="164"/>
      <c r="I275" s="164"/>
      <c r="J275" s="164"/>
      <c r="K275" s="164"/>
      <c r="L275" s="164"/>
      <c r="M275" s="164"/>
      <c r="N275" s="164"/>
      <c r="O275" s="164"/>
      <c r="P275" s="164"/>
      <c r="Q275" s="164"/>
      <c r="R275" s="164"/>
      <c r="S275" s="164"/>
      <c r="T275" s="164"/>
      <c r="U275" s="164" t="s">
        <v>62</v>
      </c>
      <c r="V275" s="164"/>
      <c r="W275" s="164"/>
      <c r="X275" s="164"/>
      <c r="Y275" s="164"/>
      <c r="Z275" s="164"/>
      <c r="AA275" s="164"/>
      <c r="AB275" s="164"/>
      <c r="AC275" s="164"/>
      <c r="AD275" s="164"/>
      <c r="AE275" s="164"/>
      <c r="AF275" s="164"/>
      <c r="AG275" s="164"/>
      <c r="AH275" s="164"/>
      <c r="AI275" s="164"/>
      <c r="AJ275" s="164"/>
      <c r="AK275" s="164"/>
      <c r="AL275" s="164"/>
      <c r="AM275" s="164"/>
      <c r="AN275" s="164"/>
      <c r="AO275" s="164" t="s">
        <v>62</v>
      </c>
      <c r="AP275" s="164"/>
      <c r="AQ275" s="164"/>
      <c r="AR275" s="164"/>
      <c r="AS275" s="164"/>
      <c r="AT275" s="164"/>
      <c r="AU275" s="164"/>
      <c r="AV275" s="164"/>
      <c r="AW275" s="164"/>
      <c r="AX275" s="164"/>
      <c r="AY275" s="164"/>
      <c r="AZ275" s="164"/>
      <c r="BA275" s="164"/>
      <c r="BB275" s="164"/>
      <c r="BC275" s="164"/>
      <c r="BD275" s="164"/>
      <c r="BE275" s="164"/>
      <c r="BF275" s="164"/>
      <c r="BG275" s="164"/>
      <c r="BH275" s="164"/>
    </row>
    <row r="276" spans="1:60" s="8" customFormat="1" ht="16.350000000000001" customHeight="1" x14ac:dyDescent="0.25">
      <c r="A276" s="164" t="s">
        <v>23</v>
      </c>
      <c r="B276" s="164"/>
      <c r="C276" s="164"/>
      <c r="D276" s="164"/>
      <c r="E276" s="164"/>
      <c r="F276" s="164"/>
      <c r="G276" s="164"/>
      <c r="H276" s="164"/>
      <c r="I276" s="164"/>
      <c r="J276" s="164"/>
      <c r="K276" s="164"/>
      <c r="L276" s="164"/>
      <c r="M276" s="164"/>
      <c r="N276" s="164"/>
      <c r="O276" s="164"/>
      <c r="P276" s="164"/>
      <c r="Q276" s="164"/>
      <c r="R276" s="164"/>
      <c r="S276" s="164"/>
      <c r="T276" s="164"/>
      <c r="U276" s="164" t="s">
        <v>23</v>
      </c>
      <c r="V276" s="164"/>
      <c r="W276" s="164"/>
      <c r="X276" s="164"/>
      <c r="Y276" s="164"/>
      <c r="Z276" s="164"/>
      <c r="AA276" s="164"/>
      <c r="AB276" s="164"/>
      <c r="AC276" s="164"/>
      <c r="AD276" s="164"/>
      <c r="AE276" s="164"/>
      <c r="AF276" s="164"/>
      <c r="AG276" s="164"/>
      <c r="AH276" s="164"/>
      <c r="AI276" s="164"/>
      <c r="AJ276" s="164"/>
      <c r="AK276" s="164"/>
      <c r="AL276" s="164"/>
      <c r="AM276" s="164"/>
      <c r="AN276" s="164"/>
      <c r="AO276" s="164" t="s">
        <v>23</v>
      </c>
      <c r="AP276" s="164"/>
      <c r="AQ276" s="164"/>
      <c r="AR276" s="164"/>
      <c r="AS276" s="164"/>
      <c r="AT276" s="164"/>
      <c r="AU276" s="164"/>
      <c r="AV276" s="164"/>
      <c r="AW276" s="164"/>
      <c r="AX276" s="164"/>
      <c r="AY276" s="164"/>
      <c r="AZ276" s="164"/>
      <c r="BA276" s="164"/>
      <c r="BB276" s="164"/>
      <c r="BC276" s="164"/>
      <c r="BD276" s="164"/>
      <c r="BE276" s="164"/>
      <c r="BF276" s="164"/>
      <c r="BG276" s="164"/>
      <c r="BH276" s="164"/>
    </row>
    <row r="277" spans="1:60" s="8" customFormat="1" ht="16.350000000000001" customHeight="1" x14ac:dyDescent="0.25">
      <c r="A277" s="70" t="s">
        <v>184</v>
      </c>
      <c r="B277" s="65" t="str">
        <f>'[1]ФРУКТЫ, ОВОЩИ'!$E$303</f>
        <v>Салат из моркови</v>
      </c>
      <c r="C277" s="71">
        <f>'[1]ФРУКТЫ, ОВОЩИ'!$E$306</f>
        <v>60</v>
      </c>
      <c r="D277" s="109">
        <f>'[1]ФРУКТЫ, ОВОЩИ'!$A$324</f>
        <v>0.6</v>
      </c>
      <c r="E277" s="109">
        <f>'[1]ФРУКТЫ, ОВОЩИ'!$C$324</f>
        <v>4.4000000000000004</v>
      </c>
      <c r="F277" s="109">
        <f>'[1]ФРУКТЫ, ОВОЩИ'!$E$324</f>
        <v>5.4</v>
      </c>
      <c r="G277" s="109">
        <f>'[1]ФРУКТЫ, ОВОЩИ'!$G$324</f>
        <v>73.5</v>
      </c>
      <c r="H277" s="109">
        <v>0.01</v>
      </c>
      <c r="I277" s="109">
        <v>0</v>
      </c>
      <c r="J277" s="109">
        <v>212.6</v>
      </c>
      <c r="K277" s="109">
        <v>10</v>
      </c>
      <c r="L277" s="109">
        <v>88.4</v>
      </c>
      <c r="M277" s="109">
        <v>63.4</v>
      </c>
      <c r="N277" s="109">
        <v>28</v>
      </c>
      <c r="O277" s="109">
        <v>0.5</v>
      </c>
      <c r="P277" s="109">
        <v>37</v>
      </c>
      <c r="Q277" s="109">
        <v>0</v>
      </c>
      <c r="R277" s="109">
        <v>0</v>
      </c>
      <c r="S277" s="109">
        <v>0</v>
      </c>
      <c r="T277" s="109">
        <f>'[1]ФРУКТЫ, ОВОЩИ'!$I$324</f>
        <v>1.1000000000000001</v>
      </c>
      <c r="U277" s="70" t="s">
        <v>185</v>
      </c>
      <c r="V277" s="65" t="str">
        <f>'[1]ФРУКТЫ, ОВОЩИ'!$P$303</f>
        <v>Салат из моркови</v>
      </c>
      <c r="W277" s="71">
        <f>'[1]ФРУКТЫ, ОВОЩИ'!$P$306</f>
        <v>100</v>
      </c>
      <c r="X277" s="109">
        <f>'[1]ФРУКТЫ, ОВОЩИ'!$L$324</f>
        <v>1</v>
      </c>
      <c r="Y277" s="109">
        <f>'[1]ФРУКТЫ, ОВОЩИ'!$N$324</f>
        <v>7.3333333333333339</v>
      </c>
      <c r="Z277" s="109">
        <f>'[1]ФРУКТЫ, ОВОЩИ'!$P$324</f>
        <v>9</v>
      </c>
      <c r="AA277" s="109">
        <f>'[1]ФРУКТЫ, ОВОЩИ'!$R$324</f>
        <v>122.5</v>
      </c>
      <c r="AB277" s="109">
        <v>1.6666666666666666E-2</v>
      </c>
      <c r="AC277" s="109">
        <v>0</v>
      </c>
      <c r="AD277" s="109">
        <v>354.33333333333331</v>
      </c>
      <c r="AE277" s="109">
        <v>8</v>
      </c>
      <c r="AF277" s="109">
        <v>147.33333333333334</v>
      </c>
      <c r="AG277" s="109">
        <v>105.66666666666667</v>
      </c>
      <c r="AH277" s="109">
        <v>46.666666666666664</v>
      </c>
      <c r="AI277" s="109">
        <v>1.6</v>
      </c>
      <c r="AJ277" s="109">
        <v>61.666666666666664</v>
      </c>
      <c r="AK277" s="109">
        <v>0</v>
      </c>
      <c r="AL277" s="109">
        <v>0</v>
      </c>
      <c r="AM277" s="109">
        <v>0</v>
      </c>
      <c r="AN277" s="109">
        <f t="shared" ref="AN277" si="473">T277*100/60</f>
        <v>1.8333333333333335</v>
      </c>
      <c r="AO277" s="70" t="s">
        <v>185</v>
      </c>
      <c r="AP277" s="65" t="str">
        <f>'[1]ФРУКТЫ, ОВОЩИ'!$P$303</f>
        <v>Салат из моркови</v>
      </c>
      <c r="AQ277" s="71">
        <f>'[1]ФРУКТЫ, ОВОЩИ'!$P$306</f>
        <v>100</v>
      </c>
      <c r="AR277" s="109">
        <f>'[1]ФРУКТЫ, ОВОЩИ'!$L$324</f>
        <v>1</v>
      </c>
      <c r="AS277" s="109">
        <f>'[1]ФРУКТЫ, ОВОЩИ'!$N$324</f>
        <v>7.3333333333333339</v>
      </c>
      <c r="AT277" s="109">
        <f>'[1]ФРУКТЫ, ОВОЩИ'!$P$324</f>
        <v>9</v>
      </c>
      <c r="AU277" s="109">
        <f>'[1]ФРУКТЫ, ОВОЩИ'!$R$324</f>
        <v>122.5</v>
      </c>
      <c r="AV277" s="109">
        <v>1.6666666666666666E-2</v>
      </c>
      <c r="AW277" s="109">
        <v>0</v>
      </c>
      <c r="AX277" s="109">
        <v>354.33333333333331</v>
      </c>
      <c r="AY277" s="109">
        <v>8</v>
      </c>
      <c r="AZ277" s="109">
        <v>147.33333333333334</v>
      </c>
      <c r="BA277" s="109">
        <v>105.66666666666667</v>
      </c>
      <c r="BB277" s="109">
        <v>46.666666666666664</v>
      </c>
      <c r="BC277" s="109">
        <v>1.6</v>
      </c>
      <c r="BD277" s="109">
        <v>61.666666666666664</v>
      </c>
      <c r="BE277" s="109">
        <v>0</v>
      </c>
      <c r="BF277" s="109">
        <v>0</v>
      </c>
      <c r="BG277" s="109">
        <v>0</v>
      </c>
      <c r="BH277" s="109">
        <f>'[1]ФРУКТЫ, ОВОЩИ'!$T$324</f>
        <v>1.8333333333333335</v>
      </c>
    </row>
    <row r="278" spans="1:60" s="8" customFormat="1" ht="16.350000000000001" customHeight="1" x14ac:dyDescent="0.25">
      <c r="A278" s="70" t="s">
        <v>61</v>
      </c>
      <c r="B278" s="65" t="str">
        <f>'[1]МЯСО, РЫБА'!$E$178</f>
        <v>Плов с мясом</v>
      </c>
      <c r="C278" s="71">
        <f>'[1]МЯСО, РЫБА'!$E$181</f>
        <v>240</v>
      </c>
      <c r="D278" s="110">
        <f>'[1]МЯСО, РЫБА'!$A$198</f>
        <v>11.2</v>
      </c>
      <c r="E278" s="110">
        <f>'[1]МЯСО, РЫБА'!$C$198</f>
        <v>9.4</v>
      </c>
      <c r="F278" s="110">
        <f>'[1]МЯСО, РЫБА'!$E$198</f>
        <v>13.5</v>
      </c>
      <c r="G278" s="110">
        <f>'[1]МЯСО, РЫБА'!$G$198</f>
        <v>195.6</v>
      </c>
      <c r="H278" s="110">
        <v>0.1</v>
      </c>
      <c r="I278" s="110">
        <v>0</v>
      </c>
      <c r="J278" s="110">
        <v>0</v>
      </c>
      <c r="K278" s="110">
        <v>0</v>
      </c>
      <c r="L278" s="110">
        <v>18.899999999999999</v>
      </c>
      <c r="M278" s="110">
        <v>133</v>
      </c>
      <c r="N278" s="110">
        <v>11.1</v>
      </c>
      <c r="O278" s="110">
        <v>0.5</v>
      </c>
      <c r="P278" s="110">
        <v>16</v>
      </c>
      <c r="Q278" s="110">
        <v>0</v>
      </c>
      <c r="R278" s="110">
        <v>0</v>
      </c>
      <c r="S278" s="110">
        <v>0</v>
      </c>
      <c r="T278" s="110">
        <f>'[1]МЯСО, РЫБА'!$I$198</f>
        <v>0.5</v>
      </c>
      <c r="U278" s="70" t="s">
        <v>145</v>
      </c>
      <c r="V278" s="65" t="str">
        <f>'[1]МЯСО, РЫБА'!$P$178</f>
        <v>Плов с мясом</v>
      </c>
      <c r="W278" s="71">
        <f>'[1]МЯСО, РЫБА'!$P$181</f>
        <v>260</v>
      </c>
      <c r="X278" s="110">
        <f>'[1]МЯСО, РЫБА'!$L$198</f>
        <v>12.133333333333333</v>
      </c>
      <c r="Y278" s="110">
        <f>'[1]МЯСО, РЫБА'!$N$198</f>
        <v>10.183333333333334</v>
      </c>
      <c r="Z278" s="110">
        <f>'[1]МЯСО, РЫБА'!$P$198</f>
        <v>14.625</v>
      </c>
      <c r="AA278" s="110">
        <f>'[1]МЯСО, РЫБА'!$R$198</f>
        <v>211.9</v>
      </c>
      <c r="AB278" s="110">
        <v>0.10833333333333334</v>
      </c>
      <c r="AC278" s="110">
        <v>0</v>
      </c>
      <c r="AD278" s="110">
        <v>0</v>
      </c>
      <c r="AE278" s="110">
        <v>0</v>
      </c>
      <c r="AF278" s="110">
        <v>20.475000000000001</v>
      </c>
      <c r="AG278" s="110">
        <v>74</v>
      </c>
      <c r="AH278" s="110">
        <v>12.025</v>
      </c>
      <c r="AI278" s="110">
        <v>1</v>
      </c>
      <c r="AJ278" s="110">
        <v>17.333333333333332</v>
      </c>
      <c r="AK278" s="110">
        <v>0</v>
      </c>
      <c r="AL278" s="110">
        <v>0</v>
      </c>
      <c r="AM278" s="110">
        <v>0</v>
      </c>
      <c r="AN278" s="110">
        <f>'[1]МЯСО, РЫБА'!$T$198</f>
        <v>0.54166666666666663</v>
      </c>
      <c r="AO278" s="70" t="s">
        <v>145</v>
      </c>
      <c r="AP278" s="65" t="str">
        <f>'[1]МЯСО, РЫБА'!$P$178</f>
        <v>Плов с мясом</v>
      </c>
      <c r="AQ278" s="71">
        <f>'[1]МЯСО, РЫБА'!$P$181</f>
        <v>260</v>
      </c>
      <c r="AR278" s="110">
        <f>'[1]МЯСО, РЫБА'!$L$198</f>
        <v>12.133333333333333</v>
      </c>
      <c r="AS278" s="110">
        <f>'[1]МЯСО, РЫБА'!$N$198</f>
        <v>10.183333333333334</v>
      </c>
      <c r="AT278" s="110">
        <f>'[1]МЯСО, РЫБА'!$P$198</f>
        <v>14.625</v>
      </c>
      <c r="AU278" s="110">
        <f>'[1]МЯСО, РЫБА'!$R$198</f>
        <v>211.9</v>
      </c>
      <c r="AV278" s="110">
        <v>0.10833333333333334</v>
      </c>
      <c r="AW278" s="110">
        <v>0</v>
      </c>
      <c r="AX278" s="110">
        <v>0</v>
      </c>
      <c r="AY278" s="110">
        <v>0</v>
      </c>
      <c r="AZ278" s="110">
        <v>20.475000000000001</v>
      </c>
      <c r="BA278" s="110">
        <v>74</v>
      </c>
      <c r="BB278" s="110">
        <v>12.025</v>
      </c>
      <c r="BC278" s="110">
        <v>1</v>
      </c>
      <c r="BD278" s="110">
        <v>17.333333333333332</v>
      </c>
      <c r="BE278" s="110">
        <v>0</v>
      </c>
      <c r="BF278" s="110">
        <v>0</v>
      </c>
      <c r="BG278" s="110">
        <v>0</v>
      </c>
      <c r="BH278" s="110">
        <f>'[1]МЯСО, РЫБА'!$T$198</f>
        <v>0.54166666666666663</v>
      </c>
    </row>
    <row r="279" spans="1:60" s="8" customFormat="1" ht="15.75" customHeight="1" x14ac:dyDescent="0.25">
      <c r="A279" s="70" t="s">
        <v>128</v>
      </c>
      <c r="B279" s="65" t="str">
        <f>[1]НАПИТКИ!$P$480</f>
        <v xml:space="preserve">Кефир </v>
      </c>
      <c r="C279" s="71">
        <f>[1]НАПИТКИ!$P$483</f>
        <v>200</v>
      </c>
      <c r="D279" s="109">
        <f>[1]НАПИТКИ!$L$503</f>
        <v>5</v>
      </c>
      <c r="E279" s="109">
        <f>[1]НАПИТКИ!$N$503</f>
        <v>4.38</v>
      </c>
      <c r="F279" s="109">
        <f>[1]НАПИТКИ!$P$503</f>
        <v>8.18</v>
      </c>
      <c r="G279" s="109">
        <f>[1]НАПИТКИ!$R$503</f>
        <v>94.52</v>
      </c>
      <c r="H279" s="109">
        <v>0.05</v>
      </c>
      <c r="I279" s="109">
        <v>0</v>
      </c>
      <c r="J279" s="109">
        <v>0</v>
      </c>
      <c r="K279" s="109">
        <v>0</v>
      </c>
      <c r="L279" s="109">
        <v>209.1</v>
      </c>
      <c r="M279" s="109">
        <v>125.87</v>
      </c>
      <c r="N279" s="109">
        <v>10.3</v>
      </c>
      <c r="O279" s="109">
        <v>0.13</v>
      </c>
      <c r="P279" s="109">
        <v>136</v>
      </c>
      <c r="Q279" s="109">
        <v>0</v>
      </c>
      <c r="R279" s="109">
        <v>0</v>
      </c>
      <c r="S279" s="109">
        <v>0.5</v>
      </c>
      <c r="T279" s="109">
        <f>[1]НАПИТКИ!$T$503</f>
        <v>1.4</v>
      </c>
      <c r="U279" s="70" t="s">
        <v>128</v>
      </c>
      <c r="V279" s="65" t="str">
        <f>[1]НАПИТКИ!$P$480</f>
        <v xml:space="preserve">Кефир </v>
      </c>
      <c r="W279" s="71">
        <f>[1]НАПИТКИ!$P$483</f>
        <v>200</v>
      </c>
      <c r="X279" s="109">
        <f>[1]НАПИТКИ!$L$503</f>
        <v>5</v>
      </c>
      <c r="Y279" s="109">
        <f>[1]НАПИТКИ!$N$503</f>
        <v>4.38</v>
      </c>
      <c r="Z279" s="109">
        <f>[1]НАПИТКИ!$P$503</f>
        <v>8.18</v>
      </c>
      <c r="AA279" s="109">
        <f>[1]НАПИТКИ!$R$503</f>
        <v>94.52</v>
      </c>
      <c r="AB279" s="109">
        <v>0.05</v>
      </c>
      <c r="AC279" s="109">
        <v>0</v>
      </c>
      <c r="AD279" s="109">
        <v>0</v>
      </c>
      <c r="AE279" s="109">
        <v>0</v>
      </c>
      <c r="AF279" s="109">
        <v>159.13</v>
      </c>
      <c r="AG279" s="109">
        <v>63</v>
      </c>
      <c r="AH279" s="109">
        <v>18.260000000000002</v>
      </c>
      <c r="AI279" s="109">
        <v>0.13</v>
      </c>
      <c r="AJ279" s="109">
        <v>136</v>
      </c>
      <c r="AK279" s="109">
        <v>0</v>
      </c>
      <c r="AL279" s="109">
        <v>0</v>
      </c>
      <c r="AM279" s="109">
        <v>0.8</v>
      </c>
      <c r="AN279" s="109">
        <f>[1]НАПИТКИ!$T$503</f>
        <v>1.4</v>
      </c>
      <c r="AO279" s="70" t="s">
        <v>128</v>
      </c>
      <c r="AP279" s="65" t="str">
        <f>[1]НАПИТКИ!$P$480</f>
        <v xml:space="preserve">Кефир </v>
      </c>
      <c r="AQ279" s="71">
        <f>[1]НАПИТКИ!$P$483</f>
        <v>200</v>
      </c>
      <c r="AR279" s="109">
        <f>[1]НАПИТКИ!$L$503</f>
        <v>5</v>
      </c>
      <c r="AS279" s="109">
        <f>[1]НАПИТКИ!$N$503</f>
        <v>4.38</v>
      </c>
      <c r="AT279" s="109">
        <f>[1]НАПИТКИ!$P$503</f>
        <v>8.18</v>
      </c>
      <c r="AU279" s="109">
        <f>[1]НАПИТКИ!$R$503</f>
        <v>94.52</v>
      </c>
      <c r="AV279" s="109">
        <v>0.05</v>
      </c>
      <c r="AW279" s="109">
        <v>0</v>
      </c>
      <c r="AX279" s="109">
        <v>0</v>
      </c>
      <c r="AY279" s="109">
        <v>0</v>
      </c>
      <c r="AZ279" s="109">
        <v>159.13</v>
      </c>
      <c r="BA279" s="109">
        <v>63</v>
      </c>
      <c r="BB279" s="109">
        <v>18.260000000000002</v>
      </c>
      <c r="BC279" s="109">
        <v>0.13</v>
      </c>
      <c r="BD279" s="109">
        <v>136</v>
      </c>
      <c r="BE279" s="109">
        <v>0</v>
      </c>
      <c r="BF279" s="109">
        <v>0</v>
      </c>
      <c r="BG279" s="109">
        <v>0.8</v>
      </c>
      <c r="BH279" s="109">
        <f>[1]НАПИТКИ!$T$503</f>
        <v>1.4</v>
      </c>
    </row>
    <row r="280" spans="1:60" s="8" customFormat="1" ht="15.6" customHeight="1" x14ac:dyDescent="0.25">
      <c r="A280" s="70" t="s">
        <v>64</v>
      </c>
      <c r="B280" s="65" t="str">
        <f>'[1]ГАСТРОНОМИЯ, ВЫПЕЧКА'!$E$223</f>
        <v>Кондитерское изделие (печенье сахарное)</v>
      </c>
      <c r="C280" s="71">
        <f>'[1]ГАСТРОНОМИЯ, ВЫПЕЧКА'!$E$226</f>
        <v>25</v>
      </c>
      <c r="D280" s="109">
        <f>'[1]ГАСТРОНОМИЯ, ВЫПЕЧКА'!$A$244</f>
        <v>1.6</v>
      </c>
      <c r="E280" s="109">
        <f>'[1]ГАСТРОНОМИЯ, ВЫПЕЧКА'!$C$244</f>
        <v>2</v>
      </c>
      <c r="F280" s="109">
        <f>'[1]ГАСТРОНОМИЯ, ВЫПЕЧКА'!$E$244</f>
        <v>11</v>
      </c>
      <c r="G280" s="109">
        <f>'[1]ГАСТРОНОМИЯ, ВЫПЕЧКА'!$G$244</f>
        <v>68.3</v>
      </c>
      <c r="H280" s="109">
        <v>0</v>
      </c>
      <c r="I280" s="109">
        <v>0.34</v>
      </c>
      <c r="J280" s="109">
        <v>0</v>
      </c>
      <c r="K280" s="109">
        <v>0</v>
      </c>
      <c r="L280" s="109">
        <v>0</v>
      </c>
      <c r="M280" s="109">
        <v>0</v>
      </c>
      <c r="N280" s="109">
        <v>0</v>
      </c>
      <c r="O280" s="109">
        <v>0</v>
      </c>
      <c r="P280" s="109">
        <v>0</v>
      </c>
      <c r="Q280" s="109">
        <v>0</v>
      </c>
      <c r="R280" s="109">
        <v>0</v>
      </c>
      <c r="S280" s="109">
        <v>0</v>
      </c>
      <c r="T280" s="109">
        <v>0</v>
      </c>
      <c r="U280" s="70" t="s">
        <v>64</v>
      </c>
      <c r="V280" s="65" t="str">
        <f>'[1]ГАСТРОНОМИЯ, ВЫПЕЧКА'!$E$223</f>
        <v>Кондитерское изделие (печенье сахарное)</v>
      </c>
      <c r="W280" s="71">
        <f>'[1]ГАСТРОНОМИЯ, ВЫПЕЧКА'!$E$226</f>
        <v>25</v>
      </c>
      <c r="X280" s="109">
        <f>'[1]ГАСТРОНОМИЯ, ВЫПЕЧКА'!$A$244</f>
        <v>1.6</v>
      </c>
      <c r="Y280" s="109">
        <f>'[1]ГАСТРОНОМИЯ, ВЫПЕЧКА'!$C$244</f>
        <v>2</v>
      </c>
      <c r="Z280" s="109">
        <f>'[1]ГАСТРОНОМИЯ, ВЫПЕЧКА'!$E$244</f>
        <v>11</v>
      </c>
      <c r="AA280" s="109">
        <f>'[1]ГАСТРОНОМИЯ, ВЫПЕЧКА'!$G$244</f>
        <v>68.3</v>
      </c>
      <c r="AB280" s="109">
        <v>0</v>
      </c>
      <c r="AC280" s="109">
        <v>0.34</v>
      </c>
      <c r="AD280" s="109">
        <v>0</v>
      </c>
      <c r="AE280" s="109">
        <v>0</v>
      </c>
      <c r="AF280" s="109">
        <v>0</v>
      </c>
      <c r="AG280" s="109">
        <v>0</v>
      </c>
      <c r="AH280" s="109">
        <v>0</v>
      </c>
      <c r="AI280" s="109">
        <v>0</v>
      </c>
      <c r="AJ280" s="109">
        <v>0</v>
      </c>
      <c r="AK280" s="109">
        <v>0</v>
      </c>
      <c r="AL280" s="109">
        <v>0</v>
      </c>
      <c r="AM280" s="109">
        <v>0</v>
      </c>
      <c r="AN280" s="109">
        <f>'[1]ГАСТРОНОМИЯ, ВЫПЕЧКА'!$I$244</f>
        <v>0</v>
      </c>
      <c r="AO280" s="70" t="s">
        <v>64</v>
      </c>
      <c r="AP280" s="65" t="str">
        <f>'[1]ГАСТРОНОМИЯ, ВЫПЕЧКА'!$E$223</f>
        <v>Кондитерское изделие (печенье сахарное)</v>
      </c>
      <c r="AQ280" s="71">
        <f>'[1]ГАСТРОНОМИЯ, ВЫПЕЧКА'!$E$226</f>
        <v>25</v>
      </c>
      <c r="AR280" s="109">
        <f>'[1]ГАСТРОНОМИЯ, ВЫПЕЧКА'!$A$244</f>
        <v>1.6</v>
      </c>
      <c r="AS280" s="109">
        <f>'[1]ГАСТРОНОМИЯ, ВЫПЕЧКА'!$C$244</f>
        <v>2</v>
      </c>
      <c r="AT280" s="109">
        <f>'[1]ГАСТРОНОМИЯ, ВЫПЕЧКА'!$E$244</f>
        <v>11</v>
      </c>
      <c r="AU280" s="109">
        <f>'[1]ГАСТРОНОМИЯ, ВЫПЕЧКА'!$G$244</f>
        <v>68.3</v>
      </c>
      <c r="AV280" s="109">
        <v>0</v>
      </c>
      <c r="AW280" s="109">
        <v>0.34</v>
      </c>
      <c r="AX280" s="109">
        <v>0</v>
      </c>
      <c r="AY280" s="109">
        <v>0</v>
      </c>
      <c r="AZ280" s="109">
        <v>0</v>
      </c>
      <c r="BA280" s="109">
        <v>0</v>
      </c>
      <c r="BB280" s="109">
        <v>0</v>
      </c>
      <c r="BC280" s="109">
        <v>0</v>
      </c>
      <c r="BD280" s="109">
        <v>0</v>
      </c>
      <c r="BE280" s="109">
        <v>0</v>
      </c>
      <c r="BF280" s="109">
        <v>0</v>
      </c>
      <c r="BG280" s="109">
        <v>0</v>
      </c>
      <c r="BH280" s="109">
        <f>'[1]ГАСТРОНОМИЯ, ВЫПЕЧКА'!$I$244</f>
        <v>0</v>
      </c>
    </row>
    <row r="281" spans="1:60" s="8" customFormat="1" ht="15.6" customHeight="1" x14ac:dyDescent="0.25">
      <c r="A281" s="70" t="s">
        <v>18</v>
      </c>
      <c r="B281" s="65" t="str">
        <f>'[1]ГАСТРОНОМИЯ, ВЫПЕЧКА'!$E$52</f>
        <v>Хлеб пшеничный</v>
      </c>
      <c r="C281" s="71">
        <f>'[1]ГАСТРОНОМИЯ, ВЫПЕЧКА'!$E$54</f>
        <v>35</v>
      </c>
      <c r="D281" s="109">
        <f>'[1]ГАСТРОНОМИЯ, ВЫПЕЧКА'!$A$72</f>
        <v>0.3</v>
      </c>
      <c r="E281" s="109">
        <f>'[1]ГАСТРОНОМИЯ, ВЫПЕЧКА'!$C$72</f>
        <v>0.04</v>
      </c>
      <c r="F281" s="109">
        <f>'[1]ГАСТРОНОМИЯ, ВЫПЕЧКА'!$E$72</f>
        <v>17</v>
      </c>
      <c r="G281" s="109">
        <f>'[1]ГАСТРОНОМИЯ, ВЫПЕЧКА'!$G$72</f>
        <v>73</v>
      </c>
      <c r="H281" s="109">
        <v>0.02</v>
      </c>
      <c r="I281" s="109">
        <v>0.3</v>
      </c>
      <c r="J281" s="109">
        <v>0</v>
      </c>
      <c r="K281" s="109">
        <v>0</v>
      </c>
      <c r="L281" s="109">
        <v>4.5999999999999996</v>
      </c>
      <c r="M281" s="109">
        <v>17.399999999999999</v>
      </c>
      <c r="N281" s="109">
        <v>6.6</v>
      </c>
      <c r="O281" s="109">
        <v>0.22</v>
      </c>
      <c r="P281" s="109">
        <v>8</v>
      </c>
      <c r="Q281" s="109">
        <v>0</v>
      </c>
      <c r="R281" s="109">
        <v>0</v>
      </c>
      <c r="S281" s="109">
        <v>0</v>
      </c>
      <c r="T281" s="109">
        <f>'[1]ГАСТРОНОМИЯ, ВЫПЕЧКА'!$I$72</f>
        <v>0</v>
      </c>
      <c r="U281" s="70" t="s">
        <v>9</v>
      </c>
      <c r="V281" s="65" t="str">
        <f>'[1]ГАСТРОНОМИЯ, ВЫПЕЧКА'!$AA$52</f>
        <v>Хлеб пшеничный</v>
      </c>
      <c r="W281" s="71">
        <f>'[1]ГАСТРОНОМИЯ, ВЫПЕЧКА'!$AL$54</f>
        <v>50</v>
      </c>
      <c r="X281" s="109">
        <f>'[1]ГАСТРОНОМИЯ, ВЫПЕЧКА'!$AH$72</f>
        <v>0.42857142857142855</v>
      </c>
      <c r="Y281" s="109">
        <f>'[1]ГАСТРОНОМИЯ, ВЫПЕЧКА'!$AJ$72</f>
        <v>5.7142857142857141E-2</v>
      </c>
      <c r="Z281" s="109">
        <f>'[1]ГАСТРОНОМИЯ, ВЫПЕЧКА'!$AL$72</f>
        <v>24.285714285714285</v>
      </c>
      <c r="AA281" s="109">
        <f>'[1]ГАСТРОНОМИЯ, ВЫПЕЧКА'!$AN$72</f>
        <v>104.28571428571429</v>
      </c>
      <c r="AB281" s="109">
        <v>2.8571428571428571E-2</v>
      </c>
      <c r="AC281" s="109">
        <v>0.42857142857142855</v>
      </c>
      <c r="AD281" s="109">
        <v>0</v>
      </c>
      <c r="AE281" s="109">
        <v>0</v>
      </c>
      <c r="AF281" s="109">
        <v>6.5714285714285703</v>
      </c>
      <c r="AG281" s="109">
        <v>24.857142857142854</v>
      </c>
      <c r="AH281" s="109">
        <v>9.4285714285714288</v>
      </c>
      <c r="AI281" s="109">
        <v>0.31428571428571428</v>
      </c>
      <c r="AJ281" s="109">
        <v>11.428571428571429</v>
      </c>
      <c r="AK281" s="109">
        <v>0</v>
      </c>
      <c r="AL281" s="109">
        <v>0</v>
      </c>
      <c r="AM281" s="109">
        <v>0</v>
      </c>
      <c r="AN281" s="109">
        <f>'[1]ГАСТРОНОМИЯ, ВЫПЕЧКА'!$AP$72</f>
        <v>0</v>
      </c>
      <c r="AO281" s="70" t="s">
        <v>9</v>
      </c>
      <c r="AP281" s="65" t="str">
        <f>'[1]ГАСТРОНОМИЯ, ВЫПЕЧКА'!$AA$52</f>
        <v>Хлеб пшеничный</v>
      </c>
      <c r="AQ281" s="71">
        <f>'[1]ГАСТРОНОМИЯ, ВЫПЕЧКА'!$AL$54</f>
        <v>50</v>
      </c>
      <c r="AR281" s="109">
        <f>'[1]ГАСТРОНОМИЯ, ВЫПЕЧКА'!$AH$72</f>
        <v>0.42857142857142855</v>
      </c>
      <c r="AS281" s="109">
        <f>'[1]ГАСТРОНОМИЯ, ВЫПЕЧКА'!$AJ$72</f>
        <v>5.7142857142857141E-2</v>
      </c>
      <c r="AT281" s="109">
        <f>'[1]ГАСТРОНОМИЯ, ВЫПЕЧКА'!$AL$72</f>
        <v>24.285714285714285</v>
      </c>
      <c r="AU281" s="109">
        <f>'[1]ГАСТРОНОМИЯ, ВЫПЕЧКА'!$AN$72</f>
        <v>104.28571428571429</v>
      </c>
      <c r="AV281" s="109">
        <v>2.8571428571428571E-2</v>
      </c>
      <c r="AW281" s="109">
        <v>0.42857142857142855</v>
      </c>
      <c r="AX281" s="109">
        <v>0</v>
      </c>
      <c r="AY281" s="109">
        <v>0</v>
      </c>
      <c r="AZ281" s="109">
        <v>6.5714285714285703</v>
      </c>
      <c r="BA281" s="109">
        <v>24.857142857142854</v>
      </c>
      <c r="BB281" s="109">
        <v>9.4285714285714288</v>
      </c>
      <c r="BC281" s="109">
        <v>0.31428571428571428</v>
      </c>
      <c r="BD281" s="109">
        <v>11.428571428571429</v>
      </c>
      <c r="BE281" s="109">
        <v>0</v>
      </c>
      <c r="BF281" s="109">
        <v>0</v>
      </c>
      <c r="BG281" s="109">
        <v>0</v>
      </c>
      <c r="BH281" s="109">
        <f>'[1]ГАСТРОНОМИЯ, ВЫПЕЧКА'!$AP$72</f>
        <v>0</v>
      </c>
    </row>
    <row r="282" spans="1:60" s="8" customFormat="1" ht="15.6" customHeight="1" x14ac:dyDescent="0.25">
      <c r="A282" s="70" t="s">
        <v>17</v>
      </c>
      <c r="B282" s="65" t="str">
        <f>'[1]ГАСТРОНОМИЯ, ВЫПЕЧКА'!$E$11</f>
        <v>Хлеб ржано-пшеничный</v>
      </c>
      <c r="C282" s="71">
        <f>'[1]ГАСТРОНОМИЯ, ВЫПЕЧКА'!$E$13</f>
        <v>20</v>
      </c>
      <c r="D282" s="109">
        <f>'[1]ГАСТРОНОМИЯ, ВЫПЕЧКА'!$A$31</f>
        <v>1</v>
      </c>
      <c r="E282" s="109">
        <f>'[1]ГАСТРОНОМИЯ, ВЫПЕЧКА'!$C$31</f>
        <v>0.7</v>
      </c>
      <c r="F282" s="109">
        <f>'[1]ГАСТРОНОМИЯ, ВЫПЕЧКА'!$E$31</f>
        <v>6.7</v>
      </c>
      <c r="G282" s="109">
        <f>'[1]ГАСТРОНОМИЯ, ВЫПЕЧКА'!$G$31</f>
        <v>35</v>
      </c>
      <c r="H282" s="109">
        <v>0.13</v>
      </c>
      <c r="I282" s="109">
        <v>0</v>
      </c>
      <c r="J282" s="109">
        <v>0</v>
      </c>
      <c r="K282" s="109">
        <v>0</v>
      </c>
      <c r="L282" s="109">
        <v>5.75</v>
      </c>
      <c r="M282" s="109">
        <v>26.5</v>
      </c>
      <c r="N282" s="109">
        <v>6.25</v>
      </c>
      <c r="O282" s="109">
        <v>0.3</v>
      </c>
      <c r="P282" s="109">
        <v>6</v>
      </c>
      <c r="Q282" s="109">
        <v>0</v>
      </c>
      <c r="R282" s="109">
        <v>0</v>
      </c>
      <c r="S282" s="109">
        <v>0</v>
      </c>
      <c r="T282" s="109">
        <v>0</v>
      </c>
      <c r="U282" s="70" t="s">
        <v>121</v>
      </c>
      <c r="V282" s="65" t="str">
        <f>'[1]ГАСТРОНОМИЯ, ВЫПЕЧКА'!$AA$11</f>
        <v>Хлеб ржано-пшеничный</v>
      </c>
      <c r="W282" s="71">
        <f>'[1]ГАСТРОНОМИЯ, ВЫПЕЧКА'!$P$13</f>
        <v>35</v>
      </c>
      <c r="X282" s="109">
        <f>'[1]ГАСТРОНОМИЯ, ВЫПЕЧКА'!$L$31</f>
        <v>1.75</v>
      </c>
      <c r="Y282" s="109">
        <f>'[1]ГАСТРОНОМИЯ, ВЫПЕЧКА'!$N$31</f>
        <v>1.2250000000000001</v>
      </c>
      <c r="Z282" s="109">
        <f>'[1]ГАСТРОНОМИЯ, ВЫПЕЧКА'!$P$31</f>
        <v>11.725</v>
      </c>
      <c r="AA282" s="109">
        <f>'[1]ГАСТРОНОМИЯ, ВЫПЕЧКА'!$R$31</f>
        <v>61.25</v>
      </c>
      <c r="AB282" s="109">
        <v>0.1</v>
      </c>
      <c r="AC282" s="109">
        <v>0</v>
      </c>
      <c r="AD282" s="109">
        <v>0</v>
      </c>
      <c r="AE282" s="109">
        <v>0</v>
      </c>
      <c r="AF282" s="109">
        <v>10.0625</v>
      </c>
      <c r="AG282" s="109">
        <v>46.375</v>
      </c>
      <c r="AH282" s="109">
        <v>10.9375</v>
      </c>
      <c r="AI282" s="109">
        <v>0.52500000000000002</v>
      </c>
      <c r="AJ282" s="109">
        <v>10.5</v>
      </c>
      <c r="AK282" s="109">
        <v>0</v>
      </c>
      <c r="AL282" s="109">
        <v>0</v>
      </c>
      <c r="AM282" s="109">
        <v>0</v>
      </c>
      <c r="AN282" s="109">
        <f>'[1]ГАСТРОНОМИЯ, ВЫПЕЧКА'!$T$31</f>
        <v>0</v>
      </c>
      <c r="AO282" s="70" t="s">
        <v>121</v>
      </c>
      <c r="AP282" s="65" t="str">
        <f>'[1]ГАСТРОНОМИЯ, ВЫПЕЧКА'!$AA$11</f>
        <v>Хлеб ржано-пшеничный</v>
      </c>
      <c r="AQ282" s="71">
        <f>'[1]ГАСТРОНОМИЯ, ВЫПЕЧКА'!$P$13</f>
        <v>35</v>
      </c>
      <c r="AR282" s="109">
        <f>'[1]ГАСТРОНОМИЯ, ВЫПЕЧКА'!$L$31</f>
        <v>1.75</v>
      </c>
      <c r="AS282" s="109">
        <f>'[1]ГАСТРОНОМИЯ, ВЫПЕЧКА'!$N$31</f>
        <v>1.2250000000000001</v>
      </c>
      <c r="AT282" s="109">
        <f>'[1]ГАСТРОНОМИЯ, ВЫПЕЧКА'!$P$31</f>
        <v>11.725</v>
      </c>
      <c r="AU282" s="109">
        <f>'[1]ГАСТРОНОМИЯ, ВЫПЕЧКА'!$R$31</f>
        <v>61.25</v>
      </c>
      <c r="AV282" s="109">
        <v>0.1</v>
      </c>
      <c r="AW282" s="109">
        <v>0</v>
      </c>
      <c r="AX282" s="109">
        <v>0</v>
      </c>
      <c r="AY282" s="109">
        <v>0</v>
      </c>
      <c r="AZ282" s="109">
        <v>10.0625</v>
      </c>
      <c r="BA282" s="109">
        <v>46.375</v>
      </c>
      <c r="BB282" s="109">
        <v>10.9375</v>
      </c>
      <c r="BC282" s="109">
        <v>0.52500000000000002</v>
      </c>
      <c r="BD282" s="109">
        <v>10.5</v>
      </c>
      <c r="BE282" s="109">
        <v>0</v>
      </c>
      <c r="BF282" s="109">
        <v>0</v>
      </c>
      <c r="BG282" s="109">
        <v>0</v>
      </c>
      <c r="BH282" s="109">
        <f>'[1]ГАСТРОНОМИЯ, ВЫПЕЧКА'!$T$31</f>
        <v>0</v>
      </c>
    </row>
    <row r="283" spans="1:60" s="8" customFormat="1" ht="16.350000000000001" customHeight="1" x14ac:dyDescent="0.25">
      <c r="A283" s="72"/>
      <c r="B283" s="13" t="s">
        <v>6</v>
      </c>
      <c r="C283" s="98">
        <f>SUM(C277:C279)</f>
        <v>500</v>
      </c>
      <c r="D283" s="111">
        <f>SUM(D277:D282)</f>
        <v>19.7</v>
      </c>
      <c r="E283" s="111">
        <f>SUM(E277:E282)</f>
        <v>20.919999999999998</v>
      </c>
      <c r="F283" s="111">
        <f>SUM(F277:F282)</f>
        <v>61.78</v>
      </c>
      <c r="G283" s="111">
        <f>SUM(G277:G282)</f>
        <v>539.92000000000007</v>
      </c>
      <c r="H283" s="111">
        <f t="shared" ref="H283:S283" si="474">SUM(H277:H282)</f>
        <v>0.31</v>
      </c>
      <c r="I283" s="111">
        <f t="shared" si="474"/>
        <v>0.64</v>
      </c>
      <c r="J283" s="111">
        <f t="shared" si="474"/>
        <v>212.6</v>
      </c>
      <c r="K283" s="111">
        <f t="shared" si="474"/>
        <v>10</v>
      </c>
      <c r="L283" s="111">
        <f>SUM(L277:L282)</f>
        <v>326.75</v>
      </c>
      <c r="M283" s="111">
        <f t="shared" si="474"/>
        <v>366.16999999999996</v>
      </c>
      <c r="N283" s="111">
        <f t="shared" si="474"/>
        <v>62.250000000000007</v>
      </c>
      <c r="O283" s="111">
        <f t="shared" si="474"/>
        <v>1.65</v>
      </c>
      <c r="P283" s="111">
        <f t="shared" si="474"/>
        <v>203</v>
      </c>
      <c r="Q283" s="111">
        <f t="shared" si="474"/>
        <v>0</v>
      </c>
      <c r="R283" s="111">
        <f t="shared" si="474"/>
        <v>0</v>
      </c>
      <c r="S283" s="111">
        <f t="shared" si="474"/>
        <v>0.5</v>
      </c>
      <c r="T283" s="111">
        <f>SUM(T277:T282)</f>
        <v>3</v>
      </c>
      <c r="U283" s="72"/>
      <c r="V283" s="13" t="s">
        <v>6</v>
      </c>
      <c r="W283" s="98">
        <f>SUM(W277:W279)</f>
        <v>560</v>
      </c>
      <c r="X283" s="111">
        <f>SUM(X278:X282)</f>
        <v>20.911904761904761</v>
      </c>
      <c r="Y283" s="111">
        <f>SUM(Y278:Y282)</f>
        <v>17.845476190476191</v>
      </c>
      <c r="Z283" s="111">
        <f>SUM(Z278:Z282)</f>
        <v>69.815714285714279</v>
      </c>
      <c r="AA283" s="111">
        <f>SUM(AA278:AA282)</f>
        <v>540.25571428571425</v>
      </c>
      <c r="AB283" s="111">
        <f t="shared" ref="AB283:AM283" si="475">SUM(AB277:AB282)</f>
        <v>0.3035714285714286</v>
      </c>
      <c r="AC283" s="111">
        <f t="shared" si="475"/>
        <v>0.76857142857142857</v>
      </c>
      <c r="AD283" s="111">
        <f t="shared" si="475"/>
        <v>354.33333333333331</v>
      </c>
      <c r="AE283" s="111">
        <f t="shared" si="475"/>
        <v>8</v>
      </c>
      <c r="AF283" s="111">
        <f t="shared" si="475"/>
        <v>343.57226190476189</v>
      </c>
      <c r="AG283" s="111">
        <f t="shared" si="475"/>
        <v>313.89880952380952</v>
      </c>
      <c r="AH283" s="111">
        <f t="shared" si="475"/>
        <v>97.317738095238099</v>
      </c>
      <c r="AI283" s="111">
        <f t="shared" si="475"/>
        <v>3.5692857142857144</v>
      </c>
      <c r="AJ283" s="111">
        <f t="shared" si="475"/>
        <v>236.92857142857142</v>
      </c>
      <c r="AK283" s="111">
        <f t="shared" si="475"/>
        <v>0</v>
      </c>
      <c r="AL283" s="111">
        <f t="shared" si="475"/>
        <v>0</v>
      </c>
      <c r="AM283" s="111">
        <f t="shared" si="475"/>
        <v>0.8</v>
      </c>
      <c r="AN283" s="111">
        <f>SUM(AN277:AN282)</f>
        <v>3.7749999999999999</v>
      </c>
      <c r="AO283" s="72"/>
      <c r="AP283" s="13" t="s">
        <v>6</v>
      </c>
      <c r="AQ283" s="98">
        <f>SUM(AQ277:AQ279)</f>
        <v>560</v>
      </c>
      <c r="AR283" s="111">
        <f>SUM(AR277:AR282)</f>
        <v>21.911904761904761</v>
      </c>
      <c r="AS283" s="111">
        <f>SUM(AS278:AS282)</f>
        <v>17.845476190476191</v>
      </c>
      <c r="AT283" s="111">
        <f>SUM(AT278:AT282)</f>
        <v>69.815714285714279</v>
      </c>
      <c r="AU283" s="111">
        <f>SUM(AU278:AU282)</f>
        <v>540.25571428571425</v>
      </c>
      <c r="AV283" s="111">
        <f t="shared" ref="AV283:BG283" si="476">SUM(AV277:AV282)</f>
        <v>0.3035714285714286</v>
      </c>
      <c r="AW283" s="111">
        <f t="shared" si="476"/>
        <v>0.76857142857142857</v>
      </c>
      <c r="AX283" s="111">
        <f t="shared" si="476"/>
        <v>354.33333333333331</v>
      </c>
      <c r="AY283" s="111">
        <f t="shared" si="476"/>
        <v>8</v>
      </c>
      <c r="AZ283" s="111">
        <f t="shared" si="476"/>
        <v>343.57226190476189</v>
      </c>
      <c r="BA283" s="111">
        <f t="shared" si="476"/>
        <v>313.89880952380952</v>
      </c>
      <c r="BB283" s="111">
        <f t="shared" si="476"/>
        <v>97.317738095238099</v>
      </c>
      <c r="BC283" s="111">
        <f t="shared" si="476"/>
        <v>3.5692857142857144</v>
      </c>
      <c r="BD283" s="111">
        <f t="shared" si="476"/>
        <v>236.92857142857142</v>
      </c>
      <c r="BE283" s="111">
        <f t="shared" si="476"/>
        <v>0</v>
      </c>
      <c r="BF283" s="111">
        <f t="shared" si="476"/>
        <v>0</v>
      </c>
      <c r="BG283" s="111">
        <f t="shared" si="476"/>
        <v>0.8</v>
      </c>
      <c r="BH283" s="111">
        <f>SUM(BH277:BH282)</f>
        <v>3.7749999999999999</v>
      </c>
    </row>
    <row r="284" spans="1:60" s="8" customFormat="1" ht="16.350000000000001" customHeight="1" x14ac:dyDescent="0.25">
      <c r="A284" s="164" t="s">
        <v>16</v>
      </c>
      <c r="B284" s="164"/>
      <c r="C284" s="164"/>
      <c r="D284" s="164"/>
      <c r="E284" s="164"/>
      <c r="F284" s="164"/>
      <c r="G284" s="164"/>
      <c r="H284" s="164"/>
      <c r="I284" s="164"/>
      <c r="J284" s="164"/>
      <c r="K284" s="164"/>
      <c r="L284" s="164"/>
      <c r="M284" s="164"/>
      <c r="N284" s="164"/>
      <c r="O284" s="164"/>
      <c r="P284" s="164"/>
      <c r="Q284" s="164"/>
      <c r="R284" s="164"/>
      <c r="S284" s="164"/>
      <c r="T284" s="164"/>
      <c r="U284" s="164" t="s">
        <v>16</v>
      </c>
      <c r="V284" s="164"/>
      <c r="W284" s="164"/>
      <c r="X284" s="164"/>
      <c r="Y284" s="164"/>
      <c r="Z284" s="164"/>
      <c r="AA284" s="164"/>
      <c r="AB284" s="164"/>
      <c r="AC284" s="164"/>
      <c r="AD284" s="164"/>
      <c r="AE284" s="164"/>
      <c r="AF284" s="164"/>
      <c r="AG284" s="164"/>
      <c r="AH284" s="164"/>
      <c r="AI284" s="164"/>
      <c r="AJ284" s="164"/>
      <c r="AK284" s="164"/>
      <c r="AL284" s="164"/>
      <c r="AM284" s="164"/>
      <c r="AN284" s="164"/>
      <c r="AO284" s="164" t="s">
        <v>16</v>
      </c>
      <c r="AP284" s="164"/>
      <c r="AQ284" s="164"/>
      <c r="AR284" s="164"/>
      <c r="AS284" s="164"/>
      <c r="AT284" s="164"/>
      <c r="AU284" s="164"/>
      <c r="AV284" s="164"/>
      <c r="AW284" s="164"/>
      <c r="AX284" s="164"/>
      <c r="AY284" s="164"/>
      <c r="AZ284" s="164"/>
      <c r="BA284" s="164"/>
      <c r="BB284" s="164"/>
      <c r="BC284" s="164"/>
      <c r="BD284" s="164"/>
      <c r="BE284" s="164"/>
      <c r="BF284" s="164"/>
      <c r="BG284" s="164"/>
      <c r="BH284" s="164"/>
    </row>
    <row r="285" spans="1:60" s="8" customFormat="1" ht="15.75" customHeight="1" x14ac:dyDescent="0.25">
      <c r="A285" s="70" t="s">
        <v>59</v>
      </c>
      <c r="B285" s="65" t="str">
        <f>'[1]ФРУКТЫ, ОВОЩИ'!$E$517</f>
        <v>Салат из свеклы с солеными огурцами</v>
      </c>
      <c r="C285" s="71">
        <f>'[1]ФРУКТЫ, ОВОЩИ'!$E$520</f>
        <v>60</v>
      </c>
      <c r="D285" s="109">
        <f>'[1]ФРУКТЫ, ОВОЩИ'!$A$538</f>
        <v>0.72</v>
      </c>
      <c r="E285" s="109">
        <f>'[1]ФРУКТЫ, ОВОЩИ'!$C$538</f>
        <v>4.4000000000000004</v>
      </c>
      <c r="F285" s="109">
        <f>'[1]ФРУКТЫ, ОВОЩИ'!$E$538</f>
        <v>2.82</v>
      </c>
      <c r="G285" s="109">
        <f>'[1]ФРУКТЫ, ОВОЩИ'!$G$538</f>
        <v>63.09</v>
      </c>
      <c r="H285" s="109">
        <v>0.01</v>
      </c>
      <c r="I285" s="109">
        <v>0</v>
      </c>
      <c r="J285" s="109">
        <v>0</v>
      </c>
      <c r="K285" s="109">
        <v>0</v>
      </c>
      <c r="L285" s="109">
        <v>9.4</v>
      </c>
      <c r="M285" s="109">
        <v>15.7</v>
      </c>
      <c r="N285" s="109">
        <v>9.34</v>
      </c>
      <c r="O285" s="109">
        <v>0.35</v>
      </c>
      <c r="P285" s="109">
        <v>10.8</v>
      </c>
      <c r="Q285" s="109">
        <v>0</v>
      </c>
      <c r="R285" s="109">
        <v>0</v>
      </c>
      <c r="S285" s="109">
        <v>0</v>
      </c>
      <c r="T285" s="109">
        <f>'[1]ФРУКТЫ, ОВОЩИ'!$I$538</f>
        <v>2.7</v>
      </c>
      <c r="U285" s="70" t="s">
        <v>58</v>
      </c>
      <c r="V285" s="65" t="str">
        <f>'[1]ФРУКТЫ, ОВОЩИ'!$P$517</f>
        <v>Салат из свеклы с солеными огурцами</v>
      </c>
      <c r="W285" s="71">
        <f>'[1]ФРУКТЫ, ОВОЩИ'!$P$520</f>
        <v>100</v>
      </c>
      <c r="X285" s="109">
        <f>'[1]ФРУКТЫ, ОВОЩИ'!$L$538</f>
        <v>1.2</v>
      </c>
      <c r="Y285" s="109">
        <f>'[1]ФРУКТЫ, ОВОЩИ'!$N$538</f>
        <v>9.1</v>
      </c>
      <c r="Z285" s="109">
        <f>'[1]ФРУКТЫ, ОВОЩИ'!$P$538</f>
        <v>4.7</v>
      </c>
      <c r="AA285" s="109">
        <f>'[1]ФРУКТЫ, ОВОЩИ'!$R$538</f>
        <v>105.15</v>
      </c>
      <c r="AB285" s="109">
        <v>1.6666666666666666E-2</v>
      </c>
      <c r="AC285" s="109">
        <v>0</v>
      </c>
      <c r="AD285" s="109">
        <v>0</v>
      </c>
      <c r="AE285" s="109">
        <v>0</v>
      </c>
      <c r="AF285" s="109">
        <v>15.666666666666666</v>
      </c>
      <c r="AG285" s="109">
        <v>26.166666666666668</v>
      </c>
      <c r="AH285" s="109">
        <v>15.566666666666666</v>
      </c>
      <c r="AI285" s="109">
        <v>0.58333333333333337</v>
      </c>
      <c r="AJ285" s="109">
        <v>18</v>
      </c>
      <c r="AK285" s="109">
        <v>0</v>
      </c>
      <c r="AL285" s="109">
        <v>0</v>
      </c>
      <c r="AM285" s="109">
        <v>0</v>
      </c>
      <c r="AN285" s="109">
        <f>'[1]ФРУКТЫ, ОВОЩИ'!$T$538</f>
        <v>4.5</v>
      </c>
      <c r="AO285" s="70" t="s">
        <v>58</v>
      </c>
      <c r="AP285" s="65" t="str">
        <f>'[1]ФРУКТЫ, ОВОЩИ'!$P$517</f>
        <v>Салат из свеклы с солеными огурцами</v>
      </c>
      <c r="AQ285" s="71">
        <f>'[1]ФРУКТЫ, ОВОЩИ'!$P$520</f>
        <v>100</v>
      </c>
      <c r="AR285" s="109">
        <f>'[1]ФРУКТЫ, ОВОЩИ'!$L$538</f>
        <v>1.2</v>
      </c>
      <c r="AS285" s="109">
        <f>'[1]ФРУКТЫ, ОВОЩИ'!$N$538</f>
        <v>9.1</v>
      </c>
      <c r="AT285" s="109">
        <f>'[1]ФРУКТЫ, ОВОЩИ'!$P$538</f>
        <v>4.7</v>
      </c>
      <c r="AU285" s="109">
        <f>'[1]ФРУКТЫ, ОВОЩИ'!$R$538</f>
        <v>105.15</v>
      </c>
      <c r="AV285" s="109">
        <v>1.6666666666666666E-2</v>
      </c>
      <c r="AW285" s="109">
        <v>0</v>
      </c>
      <c r="AX285" s="109">
        <v>0</v>
      </c>
      <c r="AY285" s="109">
        <v>0</v>
      </c>
      <c r="AZ285" s="109">
        <v>15.666666666666666</v>
      </c>
      <c r="BA285" s="109">
        <v>26.166666666666668</v>
      </c>
      <c r="BB285" s="109">
        <v>15.566666666666666</v>
      </c>
      <c r="BC285" s="109">
        <v>0.58333333333333337</v>
      </c>
      <c r="BD285" s="109">
        <v>18</v>
      </c>
      <c r="BE285" s="109">
        <v>0</v>
      </c>
      <c r="BF285" s="109">
        <v>0</v>
      </c>
      <c r="BG285" s="109">
        <v>0</v>
      </c>
      <c r="BH285" s="109">
        <f>'[1]ФРУКТЫ, ОВОЩИ'!$T$538</f>
        <v>4.5</v>
      </c>
    </row>
    <row r="286" spans="1:60" s="8" customFormat="1" ht="16.350000000000001" customHeight="1" x14ac:dyDescent="0.25">
      <c r="A286" s="70" t="s">
        <v>57</v>
      </c>
      <c r="B286" s="65" t="str">
        <f>[1]СУПЫ!$E$349</f>
        <v>Суп картофельный с макаронными изделиями</v>
      </c>
      <c r="C286" s="71">
        <f>[1]СУПЫ!$E$352</f>
        <v>200</v>
      </c>
      <c r="D286" s="112">
        <f>[1]СУПЫ!$A$370</f>
        <v>2.4</v>
      </c>
      <c r="E286" s="112">
        <f>[1]СУПЫ!$C$370</f>
        <v>2.7</v>
      </c>
      <c r="F286" s="112">
        <f>[1]СУПЫ!$E$370</f>
        <v>5.9</v>
      </c>
      <c r="G286" s="112">
        <f>[1]СУПЫ!$G$370</f>
        <v>57.7</v>
      </c>
      <c r="H286" s="112">
        <v>0.03</v>
      </c>
      <c r="I286" s="112">
        <v>0</v>
      </c>
      <c r="J286" s="112">
        <v>67.099999999999994</v>
      </c>
      <c r="K286" s="112">
        <v>1</v>
      </c>
      <c r="L286" s="112">
        <v>52.8</v>
      </c>
      <c r="M286" s="112">
        <v>30.8</v>
      </c>
      <c r="N286" s="112">
        <v>8.5399999999999991</v>
      </c>
      <c r="O286" s="112">
        <v>0.52</v>
      </c>
      <c r="P286" s="112">
        <v>25.3</v>
      </c>
      <c r="Q286" s="112">
        <v>0</v>
      </c>
      <c r="R286" s="112">
        <v>0</v>
      </c>
      <c r="S286" s="112">
        <v>0</v>
      </c>
      <c r="T286" s="112">
        <f>[1]СУПЫ!$I$370</f>
        <v>3.7</v>
      </c>
      <c r="U286" s="70" t="s">
        <v>56</v>
      </c>
      <c r="V286" s="65" t="str">
        <f>[1]СУПЫ!$P$349</f>
        <v>Суп картофельный с макаронными изделиями</v>
      </c>
      <c r="W286" s="71">
        <f>[1]СУПЫ!$P$352</f>
        <v>250</v>
      </c>
      <c r="X286" s="112">
        <f>[1]СУПЫ!$L$370</f>
        <v>3</v>
      </c>
      <c r="Y286" s="112">
        <f>[1]СУПЫ!$N$370</f>
        <v>3.375</v>
      </c>
      <c r="Z286" s="112">
        <f>[1]СУПЫ!$P$370</f>
        <v>7.375</v>
      </c>
      <c r="AA286" s="112">
        <f>[1]СУПЫ!$R$370</f>
        <v>72.125</v>
      </c>
      <c r="AB286" s="112">
        <v>3.7499999999999999E-2</v>
      </c>
      <c r="AC286" s="112">
        <v>0</v>
      </c>
      <c r="AD286" s="112">
        <v>83.875</v>
      </c>
      <c r="AE286" s="112">
        <v>1.25</v>
      </c>
      <c r="AF286" s="112">
        <v>66</v>
      </c>
      <c r="AG286" s="112">
        <v>38.5</v>
      </c>
      <c r="AH286" s="112">
        <v>10.675000000000001</v>
      </c>
      <c r="AI286" s="112">
        <v>1.4</v>
      </c>
      <c r="AJ286" s="112">
        <v>31.625</v>
      </c>
      <c r="AK286" s="112">
        <v>0</v>
      </c>
      <c r="AL286" s="112">
        <v>0</v>
      </c>
      <c r="AM286" s="112">
        <v>0</v>
      </c>
      <c r="AN286" s="112">
        <f>[1]СУПЫ!$T$370</f>
        <v>4.625</v>
      </c>
      <c r="AO286" s="70" t="s">
        <v>56</v>
      </c>
      <c r="AP286" s="65" t="str">
        <f>[1]СУПЫ!$P$349</f>
        <v>Суп картофельный с макаронными изделиями</v>
      </c>
      <c r="AQ286" s="71">
        <f>[1]СУПЫ!$P$352</f>
        <v>250</v>
      </c>
      <c r="AR286" s="112">
        <f>[1]СУПЫ!$L$370</f>
        <v>3</v>
      </c>
      <c r="AS286" s="112">
        <f>[1]СУПЫ!$N$370</f>
        <v>3.375</v>
      </c>
      <c r="AT286" s="112">
        <f>[1]СУПЫ!$P$370</f>
        <v>7.375</v>
      </c>
      <c r="AU286" s="112">
        <f>[1]СУПЫ!$R$370</f>
        <v>72.125</v>
      </c>
      <c r="AV286" s="112">
        <v>3.7499999999999999E-2</v>
      </c>
      <c r="AW286" s="112">
        <v>0</v>
      </c>
      <c r="AX286" s="112">
        <v>83.875</v>
      </c>
      <c r="AY286" s="112">
        <v>1.25</v>
      </c>
      <c r="AZ286" s="112">
        <v>66</v>
      </c>
      <c r="BA286" s="112">
        <v>38.5</v>
      </c>
      <c r="BB286" s="112">
        <v>10.675000000000001</v>
      </c>
      <c r="BC286" s="112">
        <v>1.4</v>
      </c>
      <c r="BD286" s="112">
        <v>31.625</v>
      </c>
      <c r="BE286" s="112">
        <v>0</v>
      </c>
      <c r="BF286" s="112">
        <v>0</v>
      </c>
      <c r="BG286" s="112">
        <v>0</v>
      </c>
      <c r="BH286" s="112">
        <f>[1]СУПЫ!$T$370</f>
        <v>4.625</v>
      </c>
    </row>
    <row r="287" spans="1:60" s="8" customFormat="1" ht="16.350000000000001" customHeight="1" x14ac:dyDescent="0.25">
      <c r="A287" s="70" t="s">
        <v>55</v>
      </c>
      <c r="B287" s="65" t="s">
        <v>53</v>
      </c>
      <c r="C287" s="71">
        <f>'[1]МЯСО, РЫБА'!$E$140</f>
        <v>90</v>
      </c>
      <c r="D287" s="110">
        <f>'[1]МЯСО, РЫБА'!$A$156</f>
        <v>10.4</v>
      </c>
      <c r="E287" s="110">
        <f>'[1]МЯСО, РЫБА'!$C$156</f>
        <v>9.5</v>
      </c>
      <c r="F287" s="110">
        <f>'[1]МЯСО, РЫБА'!$E$156</f>
        <v>17.7</v>
      </c>
      <c r="G287" s="110">
        <f>'[1]МЯСО, РЫБА'!$G$156</f>
        <v>205</v>
      </c>
      <c r="H287" s="110">
        <v>0.02</v>
      </c>
      <c r="I287" s="110">
        <v>0</v>
      </c>
      <c r="J287" s="110">
        <v>44.1</v>
      </c>
      <c r="K287" s="110">
        <v>0</v>
      </c>
      <c r="L287" s="110">
        <v>22.8</v>
      </c>
      <c r="M287" s="110">
        <v>55.24</v>
      </c>
      <c r="N287" s="110">
        <v>9</v>
      </c>
      <c r="O287" s="110">
        <v>0.65</v>
      </c>
      <c r="P287" s="110">
        <v>84</v>
      </c>
      <c r="Q287" s="110">
        <v>0</v>
      </c>
      <c r="R287" s="110">
        <v>0</v>
      </c>
      <c r="S287" s="110">
        <v>0</v>
      </c>
      <c r="T287" s="110">
        <f>'[1]МЯСО, РЫБА'!$I$156</f>
        <v>0.13</v>
      </c>
      <c r="U287" s="70" t="s">
        <v>183</v>
      </c>
      <c r="V287" s="65" t="s">
        <v>53</v>
      </c>
      <c r="W287" s="71">
        <f>'[1]МЯСО, РЫБА'!$P$140</f>
        <v>100</v>
      </c>
      <c r="X287" s="110">
        <f>'[1]МЯСО, РЫБА'!$L$156</f>
        <v>11.555555555555555</v>
      </c>
      <c r="Y287" s="110">
        <f>'[1]МЯСО, РЫБА'!$N$156</f>
        <v>10.555555555555555</v>
      </c>
      <c r="Z287" s="110">
        <f>'[1]МЯСО, РЫБА'!$P$156</f>
        <v>19.666666666666668</v>
      </c>
      <c r="AA287" s="110">
        <f>'[1]МЯСО, РЫБА'!$R$156</f>
        <v>227.77777777777777</v>
      </c>
      <c r="AB287" s="110">
        <v>2.2222222222222223E-2</v>
      </c>
      <c r="AC287" s="110">
        <v>0</v>
      </c>
      <c r="AD287" s="110">
        <v>49</v>
      </c>
      <c r="AE287" s="110">
        <v>0</v>
      </c>
      <c r="AF287" s="110">
        <v>25.333333333333332</v>
      </c>
      <c r="AG287" s="110">
        <v>61.37777777777778</v>
      </c>
      <c r="AH287" s="110">
        <v>10</v>
      </c>
      <c r="AI287" s="110">
        <v>1.4</v>
      </c>
      <c r="AJ287" s="110">
        <v>93.333333333333329</v>
      </c>
      <c r="AK287" s="110">
        <v>0</v>
      </c>
      <c r="AL287" s="110">
        <v>0</v>
      </c>
      <c r="AM287" s="110">
        <v>0</v>
      </c>
      <c r="AN287" s="110">
        <f>'[1]МЯСО, РЫБА'!$T$156</f>
        <v>0.14444444444444443</v>
      </c>
      <c r="AO287" s="70" t="s">
        <v>54</v>
      </c>
      <c r="AP287" s="65" t="s">
        <v>53</v>
      </c>
      <c r="AQ287" s="71">
        <f>'[1]МЯСО, РЫБА'!$P$140</f>
        <v>100</v>
      </c>
      <c r="AR287" s="110">
        <f>'[1]МЯСО, РЫБА'!$L$156</f>
        <v>11.555555555555555</v>
      </c>
      <c r="AS287" s="110">
        <f>'[1]МЯСО, РЫБА'!$N$156</f>
        <v>10.555555555555555</v>
      </c>
      <c r="AT287" s="110">
        <f>'[1]МЯСО, РЫБА'!$P$156</f>
        <v>19.666666666666668</v>
      </c>
      <c r="AU287" s="110">
        <f>'[1]МЯСО, РЫБА'!$R$156</f>
        <v>227.77777777777777</v>
      </c>
      <c r="AV287" s="110">
        <v>2.2222222222222223E-2</v>
      </c>
      <c r="AW287" s="110">
        <v>0</v>
      </c>
      <c r="AX287" s="110">
        <v>49</v>
      </c>
      <c r="AY287" s="110">
        <v>0</v>
      </c>
      <c r="AZ287" s="110">
        <v>25.333333333333332</v>
      </c>
      <c r="BA287" s="110">
        <v>61.37777777777778</v>
      </c>
      <c r="BB287" s="110">
        <v>10</v>
      </c>
      <c r="BC287" s="110">
        <v>1.4</v>
      </c>
      <c r="BD287" s="110">
        <v>93.333333333333329</v>
      </c>
      <c r="BE287" s="110">
        <v>0</v>
      </c>
      <c r="BF287" s="110">
        <v>0</v>
      </c>
      <c r="BG287" s="110">
        <v>0</v>
      </c>
      <c r="BH287" s="110">
        <f>'[1]МЯСО, РЫБА'!$T$156</f>
        <v>0.14444444444444443</v>
      </c>
    </row>
    <row r="288" spans="1:60" s="8" customFormat="1" ht="16.350000000000001" customHeight="1" x14ac:dyDescent="0.25">
      <c r="A288" s="73" t="s">
        <v>52</v>
      </c>
      <c r="B288" s="65" t="str">
        <f>[1]ГАРНИРЫ!$E$139</f>
        <v>Капуста тушеная</v>
      </c>
      <c r="C288" s="99">
        <f>[1]ГАРНИРЫ!$E$142</f>
        <v>150</v>
      </c>
      <c r="D288" s="112">
        <f>[1]ГАРНИРЫ!$A$160</f>
        <v>3.875</v>
      </c>
      <c r="E288" s="112">
        <f>[1]ГАРНИРЫ!$C$160</f>
        <v>5</v>
      </c>
      <c r="F288" s="112">
        <f>[1]ГАРНИРЫ!$E$160</f>
        <v>10.5</v>
      </c>
      <c r="G288" s="112">
        <f>[1]ГАРНИРЫ!$G$160</f>
        <v>80.5</v>
      </c>
      <c r="H288" s="112">
        <v>0.11</v>
      </c>
      <c r="I288" s="112">
        <v>0</v>
      </c>
      <c r="J288" s="112">
        <v>45.8</v>
      </c>
      <c r="K288" s="112">
        <v>0</v>
      </c>
      <c r="L288" s="112">
        <v>317</v>
      </c>
      <c r="M288" s="112">
        <v>100</v>
      </c>
      <c r="N288" s="112">
        <v>17.46</v>
      </c>
      <c r="O288" s="112">
        <v>0.69</v>
      </c>
      <c r="P288" s="112">
        <v>225</v>
      </c>
      <c r="Q288" s="112">
        <v>0</v>
      </c>
      <c r="R288" s="112">
        <v>0</v>
      </c>
      <c r="S288" s="112">
        <v>0</v>
      </c>
      <c r="T288" s="112">
        <f>[1]ГАРНИРЫ!$I$160</f>
        <v>26.5</v>
      </c>
      <c r="U288" s="73" t="s">
        <v>51</v>
      </c>
      <c r="V288" s="65" t="str">
        <f>[1]ГАРНИРЫ!$P$139</f>
        <v>Капуста тушеная</v>
      </c>
      <c r="W288" s="99">
        <f>[1]ГАРНИРЫ!$P$142</f>
        <v>180</v>
      </c>
      <c r="X288" s="112">
        <f>[1]ГАРНИРЫ!$L$160</f>
        <v>4.6500000000000004</v>
      </c>
      <c r="Y288" s="112">
        <f>[1]ГАРНИРЫ!$N$160</f>
        <v>6</v>
      </c>
      <c r="Z288" s="112">
        <f>[1]ГАРНИРЫ!$P$160</f>
        <v>12.6</v>
      </c>
      <c r="AA288" s="112">
        <f>[1]ГАРНИРЫ!$R$160</f>
        <v>96.6</v>
      </c>
      <c r="AB288" s="112">
        <v>0.13200000000000001</v>
      </c>
      <c r="AC288" s="112">
        <v>0</v>
      </c>
      <c r="AD288" s="112">
        <v>54.96</v>
      </c>
      <c r="AE288" s="112">
        <v>0</v>
      </c>
      <c r="AF288" s="112">
        <v>380.4</v>
      </c>
      <c r="AG288" s="112">
        <v>60</v>
      </c>
      <c r="AH288" s="112">
        <v>20.952000000000002</v>
      </c>
      <c r="AI288" s="112">
        <v>1.6</v>
      </c>
      <c r="AJ288" s="112">
        <v>270</v>
      </c>
      <c r="AK288" s="112">
        <v>0</v>
      </c>
      <c r="AL288" s="112">
        <v>0</v>
      </c>
      <c r="AM288" s="112">
        <v>0</v>
      </c>
      <c r="AN288" s="112">
        <f>[1]ГАРНИРЫ!$T$160</f>
        <v>31.8</v>
      </c>
      <c r="AO288" s="73" t="s">
        <v>51</v>
      </c>
      <c r="AP288" s="65" t="str">
        <f>[1]ГАРНИРЫ!$P$139</f>
        <v>Капуста тушеная</v>
      </c>
      <c r="AQ288" s="99">
        <f>[1]ГАРНИРЫ!$P$142</f>
        <v>180</v>
      </c>
      <c r="AR288" s="112">
        <f>[1]ГАРНИРЫ!$L$160</f>
        <v>4.6500000000000004</v>
      </c>
      <c r="AS288" s="112">
        <f>[1]ГАРНИРЫ!$N$160</f>
        <v>6</v>
      </c>
      <c r="AT288" s="112">
        <f>[1]ГАРНИРЫ!$P$160</f>
        <v>12.6</v>
      </c>
      <c r="AU288" s="112">
        <f>[1]ГАРНИРЫ!$R$160</f>
        <v>96.6</v>
      </c>
      <c r="AV288" s="112">
        <v>0.13200000000000001</v>
      </c>
      <c r="AW288" s="112">
        <v>0</v>
      </c>
      <c r="AX288" s="112">
        <v>54.96</v>
      </c>
      <c r="AY288" s="112">
        <v>0</v>
      </c>
      <c r="AZ288" s="112">
        <v>380.4</v>
      </c>
      <c r="BA288" s="112">
        <v>60</v>
      </c>
      <c r="BB288" s="112">
        <v>20.952000000000002</v>
      </c>
      <c r="BC288" s="112">
        <v>1.6</v>
      </c>
      <c r="BD288" s="112">
        <v>270</v>
      </c>
      <c r="BE288" s="112">
        <v>0</v>
      </c>
      <c r="BF288" s="112">
        <v>0</v>
      </c>
      <c r="BG288" s="112">
        <v>0</v>
      </c>
      <c r="BH288" s="112">
        <f>[1]ГАРНИРЫ!$T$160</f>
        <v>31.8</v>
      </c>
    </row>
    <row r="289" spans="1:60" s="8" customFormat="1" ht="15.75" customHeight="1" x14ac:dyDescent="0.25">
      <c r="A289" s="70" t="s">
        <v>31</v>
      </c>
      <c r="B289" s="65" t="str">
        <f>[1]НАПИТКИ!$P$308</f>
        <v>Компот из смеси сухофруктов</v>
      </c>
      <c r="C289" s="71">
        <f>[1]НАПИТКИ!$P$311</f>
        <v>200</v>
      </c>
      <c r="D289" s="109">
        <f>[1]НАПИТКИ!$L$331</f>
        <v>0.48000000000000004</v>
      </c>
      <c r="E289" s="109">
        <f>[1]НАПИТКИ!$N$331</f>
        <v>0</v>
      </c>
      <c r="F289" s="109">
        <f>[1]НАПИТКИ!$P$331</f>
        <v>27.333333333333332</v>
      </c>
      <c r="G289" s="109">
        <f>[1]НАПИТКИ!$R$331</f>
        <v>111.73333333333333</v>
      </c>
      <c r="H289" s="109">
        <v>0.02</v>
      </c>
      <c r="I289" s="109">
        <v>0</v>
      </c>
      <c r="J289" s="109">
        <v>0</v>
      </c>
      <c r="K289" s="109">
        <v>0</v>
      </c>
      <c r="L289" s="109">
        <v>32.484999999999999</v>
      </c>
      <c r="M289" s="109">
        <v>23.44</v>
      </c>
      <c r="N289" s="109">
        <v>17.46</v>
      </c>
      <c r="O289" s="109">
        <v>0.69</v>
      </c>
      <c r="P289" s="109">
        <v>78</v>
      </c>
      <c r="Q289" s="109">
        <v>0</v>
      </c>
      <c r="R289" s="109">
        <v>0</v>
      </c>
      <c r="S289" s="109">
        <v>0</v>
      </c>
      <c r="T289" s="109">
        <f>[1]НАПИТКИ!$T$331</f>
        <v>0.14666666666666667</v>
      </c>
      <c r="U289" s="70" t="s">
        <v>31</v>
      </c>
      <c r="V289" s="65" t="str">
        <f>[1]НАПИТКИ!$P$308</f>
        <v>Компот из смеси сухофруктов</v>
      </c>
      <c r="W289" s="71">
        <f>[1]НАПИТКИ!$P$311</f>
        <v>200</v>
      </c>
      <c r="X289" s="109">
        <f>[1]НАПИТКИ!$L$331</f>
        <v>0.48000000000000004</v>
      </c>
      <c r="Y289" s="109">
        <f>[1]НАПИТКИ!$N$331</f>
        <v>0</v>
      </c>
      <c r="Z289" s="109">
        <f>[1]НАПИТКИ!$P$331</f>
        <v>27.333333333333332</v>
      </c>
      <c r="AA289" s="109">
        <f>[1]НАПИТКИ!$R$331</f>
        <v>111.73333333333333</v>
      </c>
      <c r="AB289" s="109">
        <v>0.02</v>
      </c>
      <c r="AC289" s="109">
        <v>0</v>
      </c>
      <c r="AD289" s="109">
        <v>0</v>
      </c>
      <c r="AE289" s="109">
        <v>0</v>
      </c>
      <c r="AF289" s="109">
        <v>32.484999999999999</v>
      </c>
      <c r="AG289" s="109">
        <v>23.44</v>
      </c>
      <c r="AH289" s="109">
        <v>17.46</v>
      </c>
      <c r="AI289" s="109">
        <v>0.69</v>
      </c>
      <c r="AJ289" s="109">
        <v>78</v>
      </c>
      <c r="AK289" s="109">
        <v>0</v>
      </c>
      <c r="AL289" s="109">
        <v>0</v>
      </c>
      <c r="AM289" s="109">
        <v>0</v>
      </c>
      <c r="AN289" s="109">
        <f>[1]НАПИТКИ!$T$331</f>
        <v>0.14666666666666667</v>
      </c>
      <c r="AO289" s="70" t="s">
        <v>31</v>
      </c>
      <c r="AP289" s="65" t="str">
        <f>[1]НАПИТКИ!$P$308</f>
        <v>Компот из смеси сухофруктов</v>
      </c>
      <c r="AQ289" s="71">
        <f>[1]НАПИТКИ!$P$311</f>
        <v>200</v>
      </c>
      <c r="AR289" s="109">
        <f>[1]НАПИТКИ!$L$331</f>
        <v>0.48000000000000004</v>
      </c>
      <c r="AS289" s="109">
        <f>[1]НАПИТКИ!$N$331</f>
        <v>0</v>
      </c>
      <c r="AT289" s="109">
        <f>[1]НАПИТКИ!$P$331</f>
        <v>27.333333333333332</v>
      </c>
      <c r="AU289" s="109">
        <f>[1]НАПИТКИ!$R$331</f>
        <v>111.73333333333333</v>
      </c>
      <c r="AV289" s="109">
        <v>0.02</v>
      </c>
      <c r="AW289" s="109">
        <v>0</v>
      </c>
      <c r="AX289" s="109">
        <v>0</v>
      </c>
      <c r="AY289" s="109">
        <v>0</v>
      </c>
      <c r="AZ289" s="109">
        <v>32.484999999999999</v>
      </c>
      <c r="BA289" s="109">
        <v>23.44</v>
      </c>
      <c r="BB289" s="109">
        <v>17.46</v>
      </c>
      <c r="BC289" s="109">
        <v>0.69</v>
      </c>
      <c r="BD289" s="109">
        <v>78</v>
      </c>
      <c r="BE289" s="109">
        <v>0</v>
      </c>
      <c r="BF289" s="109">
        <v>0</v>
      </c>
      <c r="BG289" s="109">
        <v>0</v>
      </c>
      <c r="BH289" s="109">
        <f>[1]НАПИТКИ!$T$331</f>
        <v>0.14666666666666667</v>
      </c>
    </row>
    <row r="290" spans="1:60" s="8" customFormat="1" ht="15.6" customHeight="1" x14ac:dyDescent="0.25">
      <c r="A290" s="70" t="s">
        <v>10</v>
      </c>
      <c r="B290" s="65" t="str">
        <f>'[1]ГАСТРОНОМИЯ, ВЫПЕЧКА'!$AA$52</f>
        <v>Хлеб пшеничный</v>
      </c>
      <c r="C290" s="71">
        <f>'[1]ГАСТРОНОМИЯ, ВЫПЕЧКА'!$AA$54</f>
        <v>45</v>
      </c>
      <c r="D290" s="109">
        <f>'[1]ГАСТРОНОМИЯ, ВЫПЕЧКА'!$W$72</f>
        <v>0.38571428571428573</v>
      </c>
      <c r="E290" s="109">
        <f>'[1]ГАСТРОНОМИЯ, ВЫПЕЧКА'!$Y$72</f>
        <v>5.1428571428571428E-2</v>
      </c>
      <c r="F290" s="109">
        <f>'[1]ГАСТРОНОМИЯ, ВЫПЕЧКА'!$AA$72</f>
        <v>21.857142857142858</v>
      </c>
      <c r="G290" s="109">
        <f>'[1]ГАСТРОНОМИЯ, ВЫПЕЧКА'!$AC$72</f>
        <v>93.857142857142861</v>
      </c>
      <c r="H290" s="109">
        <v>0.02</v>
      </c>
      <c r="I290" s="109">
        <v>0.2</v>
      </c>
      <c r="J290" s="109">
        <v>0</v>
      </c>
      <c r="K290" s="109">
        <v>0</v>
      </c>
      <c r="L290" s="109">
        <v>4.5999999999999996</v>
      </c>
      <c r="M290" s="109">
        <v>17.399999999999999</v>
      </c>
      <c r="N290" s="109">
        <v>6.6</v>
      </c>
      <c r="O290" s="109">
        <v>0.22</v>
      </c>
      <c r="P290" s="109">
        <v>9</v>
      </c>
      <c r="Q290" s="109">
        <v>0</v>
      </c>
      <c r="R290" s="109">
        <v>0</v>
      </c>
      <c r="S290" s="109">
        <v>0</v>
      </c>
      <c r="T290" s="109">
        <f>'[1]ГАСТРОНОМИЯ, ВЫПЕЧКА'!$AE$72</f>
        <v>0</v>
      </c>
      <c r="U290" s="70" t="s">
        <v>122</v>
      </c>
      <c r="V290" s="65" t="str">
        <f>'[1]ГАСТРОНОМИЯ, ВЫПЕЧКА'!$AL$52</f>
        <v>Хлеб пшеничный</v>
      </c>
      <c r="W290" s="71">
        <f>'[1]ГАСТРОНОМИЯ, ВЫПЕЧКА'!$AW$54</f>
        <v>55</v>
      </c>
      <c r="X290" s="109">
        <f>'[1]ГАСТРОНОМИЯ, ВЫПЕЧКА'!$AS$72</f>
        <v>0.47142857142857142</v>
      </c>
      <c r="Y290" s="109">
        <f>'[1]ГАСТРОНОМИЯ, ВЫПЕЧКА'!$AU$72</f>
        <v>6.2857142857142861E-2</v>
      </c>
      <c r="Z290" s="109">
        <f>'[1]ГАСТРОНОМИЯ, ВЫПЕЧКА'!$AW$72</f>
        <v>26.714285714285715</v>
      </c>
      <c r="AA290" s="109">
        <f>'[1]ГАСТРОНОМИЯ, ВЫПЕЧКА'!$AY$72</f>
        <v>114.71428571428571</v>
      </c>
      <c r="AB290" s="109">
        <v>2.4444444444444446E-2</v>
      </c>
      <c r="AC290" s="109">
        <v>0.24444444444444444</v>
      </c>
      <c r="AD290" s="109">
        <v>0</v>
      </c>
      <c r="AE290" s="109">
        <v>0</v>
      </c>
      <c r="AF290" s="109">
        <v>5.6222222222222218</v>
      </c>
      <c r="AG290" s="109">
        <v>21.266666666666666</v>
      </c>
      <c r="AH290" s="109">
        <v>8.0666666666666664</v>
      </c>
      <c r="AI290" s="109">
        <v>0.2688888888888889</v>
      </c>
      <c r="AJ290" s="109">
        <v>11</v>
      </c>
      <c r="AK290" s="109">
        <v>0</v>
      </c>
      <c r="AL290" s="109">
        <v>0</v>
      </c>
      <c r="AM290" s="109">
        <v>0</v>
      </c>
      <c r="AN290" s="109">
        <f>'[1]ГАСТРОНОМИЯ, ВЫПЕЧКА'!$BA$72</f>
        <v>0</v>
      </c>
      <c r="AO290" s="70" t="s">
        <v>122</v>
      </c>
      <c r="AP290" s="65" t="str">
        <f>'[1]ГАСТРОНОМИЯ, ВЫПЕЧКА'!$AL$52</f>
        <v>Хлеб пшеничный</v>
      </c>
      <c r="AQ290" s="71">
        <f>'[1]ГАСТРОНОМИЯ, ВЫПЕЧКА'!$AW$54</f>
        <v>55</v>
      </c>
      <c r="AR290" s="109">
        <f>'[1]ГАСТРОНОМИЯ, ВЫПЕЧКА'!$AS$72</f>
        <v>0.47142857142857142</v>
      </c>
      <c r="AS290" s="109">
        <f>'[1]ГАСТРОНОМИЯ, ВЫПЕЧКА'!$AU$72</f>
        <v>6.2857142857142861E-2</v>
      </c>
      <c r="AT290" s="109">
        <f>'[1]ГАСТРОНОМИЯ, ВЫПЕЧКА'!$AW$72</f>
        <v>26.714285714285715</v>
      </c>
      <c r="AU290" s="109">
        <f>'[1]ГАСТРОНОМИЯ, ВЫПЕЧКА'!$AY$72</f>
        <v>114.71428571428571</v>
      </c>
      <c r="AV290" s="109">
        <v>2.4444444444444446E-2</v>
      </c>
      <c r="AW290" s="109">
        <v>0.24444444444444444</v>
      </c>
      <c r="AX290" s="109">
        <v>0</v>
      </c>
      <c r="AY290" s="109">
        <v>0</v>
      </c>
      <c r="AZ290" s="109">
        <v>5.6222222222222218</v>
      </c>
      <c r="BA290" s="109">
        <v>21.266666666666666</v>
      </c>
      <c r="BB290" s="109">
        <v>8.0666666666666664</v>
      </c>
      <c r="BC290" s="109">
        <v>0.2688888888888889</v>
      </c>
      <c r="BD290" s="109">
        <v>11</v>
      </c>
      <c r="BE290" s="109">
        <v>0</v>
      </c>
      <c r="BF290" s="109">
        <v>0</v>
      </c>
      <c r="BG290" s="109">
        <v>0</v>
      </c>
      <c r="BH290" s="109">
        <f>'[1]ГАСТРОНОМИЯ, ВЫПЕЧКА'!$BA$72</f>
        <v>0</v>
      </c>
    </row>
    <row r="291" spans="1:60" s="8" customFormat="1" ht="15.6" customHeight="1" x14ac:dyDescent="0.25">
      <c r="A291" s="70" t="s">
        <v>8</v>
      </c>
      <c r="B291" s="65" t="str">
        <f>'[1]ГАСТРОНОМИЯ, ВЫПЕЧКА'!$AA$11</f>
        <v>Хлеб ржано-пшеничный</v>
      </c>
      <c r="C291" s="71">
        <f>'[1]ГАСТРОНОМИЯ, ВЫПЕЧКА'!$AA$13</f>
        <v>30</v>
      </c>
      <c r="D291" s="109">
        <f>'[1]ГАСТРОНОМИЯ, ВЫПЕЧКА'!$W$31</f>
        <v>1.5</v>
      </c>
      <c r="E291" s="109">
        <f>'[1]ГАСТРОНОМИЯ, ВЫПЕЧКА'!$Y$31</f>
        <v>1.05</v>
      </c>
      <c r="F291" s="109">
        <f>'[1]ГАСТРОНОМИЯ, ВЫПЕЧКА'!$AA$31</f>
        <v>10.050000000000001</v>
      </c>
      <c r="G291" s="109">
        <f>'[1]ГАСТРОНОМИЯ, ВЫПЕЧКА'!$AC$31</f>
        <v>52.5</v>
      </c>
      <c r="H291" s="109">
        <v>0.13</v>
      </c>
      <c r="I291" s="109">
        <v>0</v>
      </c>
      <c r="J291" s="109">
        <v>0</v>
      </c>
      <c r="K291" s="109">
        <v>0</v>
      </c>
      <c r="L291" s="109">
        <v>5.75</v>
      </c>
      <c r="M291" s="109">
        <v>26.5</v>
      </c>
      <c r="N291" s="109">
        <v>6.25</v>
      </c>
      <c r="O291" s="109">
        <v>0.3</v>
      </c>
      <c r="P291" s="109">
        <v>7</v>
      </c>
      <c r="Q291" s="109">
        <v>0</v>
      </c>
      <c r="R291" s="109">
        <v>0</v>
      </c>
      <c r="S291" s="109">
        <v>0</v>
      </c>
      <c r="T291" s="109">
        <f>'[1]ГАСТРОНОМИЯ, ВЫПЕЧКА'!$AE$31</f>
        <v>0</v>
      </c>
      <c r="U291" s="70" t="s">
        <v>7</v>
      </c>
      <c r="V291" s="65" t="str">
        <f>'[1]ГАСТРОНОМИЯ, ВЫПЕЧКА'!$AL$11</f>
        <v>Хлеб ржано-пшеничный</v>
      </c>
      <c r="W291" s="71">
        <f>'[1]ГАСТРОНОМИЯ, ВЫПЕЧКА'!$AL$13</f>
        <v>40</v>
      </c>
      <c r="X291" s="109">
        <f>'[1]ГАСТРОНОМИЯ, ВЫПЕЧКА'!$AH$31</f>
        <v>2</v>
      </c>
      <c r="Y291" s="109">
        <f>'[1]ГАСТРОНОМИЯ, ВЫПЕЧКА'!$AJ$31</f>
        <v>1.4</v>
      </c>
      <c r="Z291" s="109">
        <f>'[1]ГАСТРОНОМИЯ, ВЫПЕЧКА'!$AL$31</f>
        <v>13.4</v>
      </c>
      <c r="AA291" s="109">
        <f>'[1]ГАСТРОНОМИЯ, ВЫПЕЧКА'!$AN$31</f>
        <v>70</v>
      </c>
      <c r="AB291" s="109">
        <v>0.1</v>
      </c>
      <c r="AC291" s="109">
        <v>0</v>
      </c>
      <c r="AD291" s="109">
        <v>0</v>
      </c>
      <c r="AE291" s="109">
        <v>0</v>
      </c>
      <c r="AF291" s="109">
        <v>7.666666666666667</v>
      </c>
      <c r="AG291" s="109">
        <v>35.333333333333336</v>
      </c>
      <c r="AH291" s="109">
        <v>8.3333333333333339</v>
      </c>
      <c r="AI291" s="109">
        <v>0.4</v>
      </c>
      <c r="AJ291" s="109">
        <v>9.3333333333333339</v>
      </c>
      <c r="AK291" s="109">
        <v>0</v>
      </c>
      <c r="AL291" s="109">
        <v>0</v>
      </c>
      <c r="AM291" s="109">
        <v>0</v>
      </c>
      <c r="AN291" s="109">
        <f>'[1]ГАСТРОНОМИЯ, ВЫПЕЧКА'!$AP$31</f>
        <v>0</v>
      </c>
      <c r="AO291" s="70" t="s">
        <v>7</v>
      </c>
      <c r="AP291" s="65" t="str">
        <f>'[1]ГАСТРОНОМИЯ, ВЫПЕЧКА'!$AL$11</f>
        <v>Хлеб ржано-пшеничный</v>
      </c>
      <c r="AQ291" s="71">
        <f>'[1]ГАСТРОНОМИЯ, ВЫПЕЧКА'!$AL$13</f>
        <v>40</v>
      </c>
      <c r="AR291" s="109">
        <f>'[1]ГАСТРОНОМИЯ, ВЫПЕЧКА'!$AH$31</f>
        <v>2</v>
      </c>
      <c r="AS291" s="109">
        <f>'[1]ГАСТРОНОМИЯ, ВЫПЕЧКА'!$AJ$31</f>
        <v>1.4</v>
      </c>
      <c r="AT291" s="109">
        <f>'[1]ГАСТРОНОМИЯ, ВЫПЕЧКА'!$AL$31</f>
        <v>13.4</v>
      </c>
      <c r="AU291" s="109">
        <f>'[1]ГАСТРОНОМИЯ, ВЫПЕЧКА'!$AN$31</f>
        <v>70</v>
      </c>
      <c r="AV291" s="109">
        <v>0.1</v>
      </c>
      <c r="AW291" s="109">
        <v>0</v>
      </c>
      <c r="AX291" s="109">
        <v>0</v>
      </c>
      <c r="AY291" s="109">
        <v>0</v>
      </c>
      <c r="AZ291" s="109">
        <v>7.666666666666667</v>
      </c>
      <c r="BA291" s="109">
        <v>35.333333333333336</v>
      </c>
      <c r="BB291" s="109">
        <v>8.3333333333333339</v>
      </c>
      <c r="BC291" s="109">
        <v>0.4</v>
      </c>
      <c r="BD291" s="109">
        <v>9.3333333333333339</v>
      </c>
      <c r="BE291" s="109">
        <v>0</v>
      </c>
      <c r="BF291" s="109">
        <v>0</v>
      </c>
      <c r="BG291" s="109">
        <v>0</v>
      </c>
      <c r="BH291" s="109">
        <f>'[1]ГАСТРОНОМИЯ, ВЫПЕЧКА'!$AP$31</f>
        <v>0</v>
      </c>
    </row>
    <row r="292" spans="1:60" s="8" customFormat="1" ht="15.6" customHeight="1" x14ac:dyDescent="0.25">
      <c r="A292" s="70" t="s">
        <v>19</v>
      </c>
      <c r="B292" s="65" t="str">
        <f>'[1]ФРУКТЫ, ОВОЩИ'!$P$11</f>
        <v>Фрукты свежие (яблоки)</v>
      </c>
      <c r="C292" s="71">
        <f>'[1]ФРУКТЫ, ОВОЩИ'!$E$14</f>
        <v>100</v>
      </c>
      <c r="D292" s="109">
        <f>'[1]ФРУКТЫ, ОВОЩИ'!$A$27</f>
        <v>0.4</v>
      </c>
      <c r="E292" s="109">
        <f>'[1]ФРУКТЫ, ОВОЩИ'!$C$27</f>
        <v>0.4</v>
      </c>
      <c r="F292" s="109">
        <f>'[1]ФРУКТЫ, ОВОЩИ'!$E$27</f>
        <v>10.4</v>
      </c>
      <c r="G292" s="109">
        <f>'[1]ФРУКТЫ, ОВОЩИ'!$G$27</f>
        <v>45</v>
      </c>
      <c r="H292" s="109">
        <v>7.0000000000000007E-2</v>
      </c>
      <c r="I292" s="109">
        <v>0</v>
      </c>
      <c r="J292" s="109">
        <v>0.14000000000000001</v>
      </c>
      <c r="K292" s="109">
        <v>0</v>
      </c>
      <c r="L292" s="109">
        <v>36</v>
      </c>
      <c r="M292" s="109">
        <v>61.2</v>
      </c>
      <c r="N292" s="109">
        <v>10.8</v>
      </c>
      <c r="O292" s="109">
        <v>0.3</v>
      </c>
      <c r="P292" s="109">
        <v>45</v>
      </c>
      <c r="Q292" s="109">
        <v>0</v>
      </c>
      <c r="R292" s="109">
        <v>0</v>
      </c>
      <c r="S292" s="109">
        <v>0</v>
      </c>
      <c r="T292" s="109">
        <f>'[1]ФРУКТЫ, ОВОЩИ'!$I$27</f>
        <v>10</v>
      </c>
      <c r="U292" s="70" t="s">
        <v>19</v>
      </c>
      <c r="V292" s="65" t="str">
        <f>'[1]ФРУКТЫ, ОВОЩИ'!$P$11</f>
        <v>Фрукты свежие (яблоки)</v>
      </c>
      <c r="W292" s="71">
        <f>'[1]ФРУКТЫ, ОВОЩИ'!$E$14</f>
        <v>100</v>
      </c>
      <c r="X292" s="109">
        <f>'[1]ФРУКТЫ, ОВОЩИ'!$A$27</f>
        <v>0.4</v>
      </c>
      <c r="Y292" s="109">
        <f>'[1]ФРУКТЫ, ОВОЩИ'!$C$27</f>
        <v>0.4</v>
      </c>
      <c r="Z292" s="109">
        <f>'[1]ФРУКТЫ, ОВОЩИ'!$E$27</f>
        <v>10.4</v>
      </c>
      <c r="AA292" s="109">
        <f>'[1]ФРУКТЫ, ОВОЩИ'!$G$27</f>
        <v>45</v>
      </c>
      <c r="AB292" s="109">
        <v>7.0000000000000007E-2</v>
      </c>
      <c r="AC292" s="109">
        <v>0</v>
      </c>
      <c r="AD292" s="109">
        <v>0.14000000000000001</v>
      </c>
      <c r="AE292" s="109">
        <v>0</v>
      </c>
      <c r="AF292" s="109">
        <v>36</v>
      </c>
      <c r="AG292" s="109">
        <v>61.2</v>
      </c>
      <c r="AH292" s="109">
        <v>10.8</v>
      </c>
      <c r="AI292" s="109">
        <v>0.3</v>
      </c>
      <c r="AJ292" s="109">
        <v>45</v>
      </c>
      <c r="AK292" s="109">
        <v>0</v>
      </c>
      <c r="AL292" s="109">
        <v>0</v>
      </c>
      <c r="AM292" s="109">
        <v>0</v>
      </c>
      <c r="AN292" s="109">
        <f>'[1]ФРУКТЫ, ОВОЩИ'!$I$27</f>
        <v>10</v>
      </c>
      <c r="AO292" s="70" t="s">
        <v>19</v>
      </c>
      <c r="AP292" s="65" t="str">
        <f>'[1]ФРУКТЫ, ОВОЩИ'!$P$11</f>
        <v>Фрукты свежие (яблоки)</v>
      </c>
      <c r="AQ292" s="71">
        <f>'[1]ФРУКТЫ, ОВОЩИ'!$E$14</f>
        <v>100</v>
      </c>
      <c r="AR292" s="109">
        <f>'[1]ФРУКТЫ, ОВОЩИ'!$A$27</f>
        <v>0.4</v>
      </c>
      <c r="AS292" s="109">
        <f>'[1]ФРУКТЫ, ОВОЩИ'!$C$27</f>
        <v>0.4</v>
      </c>
      <c r="AT292" s="109">
        <f>'[1]ФРУКТЫ, ОВОЩИ'!$E$27</f>
        <v>10.4</v>
      </c>
      <c r="AU292" s="109">
        <f>'[1]ФРУКТЫ, ОВОЩИ'!$G$27</f>
        <v>45</v>
      </c>
      <c r="AV292" s="109">
        <v>7.0000000000000007E-2</v>
      </c>
      <c r="AW292" s="109">
        <v>0</v>
      </c>
      <c r="AX292" s="109">
        <v>0.14000000000000001</v>
      </c>
      <c r="AY292" s="109">
        <v>0</v>
      </c>
      <c r="AZ292" s="109">
        <v>36</v>
      </c>
      <c r="BA292" s="109">
        <v>61.2</v>
      </c>
      <c r="BB292" s="109">
        <v>10.8</v>
      </c>
      <c r="BC292" s="109">
        <v>0.3</v>
      </c>
      <c r="BD292" s="109">
        <v>45</v>
      </c>
      <c r="BE292" s="109">
        <v>0</v>
      </c>
      <c r="BF292" s="109">
        <v>0</v>
      </c>
      <c r="BG292" s="109">
        <v>0</v>
      </c>
      <c r="BH292" s="109">
        <f>'[1]ФРУКТЫ, ОВОЩИ'!$I$27</f>
        <v>10</v>
      </c>
    </row>
    <row r="293" spans="1:60" s="8" customFormat="1" ht="16.350000000000001" customHeight="1" x14ac:dyDescent="0.25">
      <c r="A293" s="72"/>
      <c r="B293" s="13" t="s">
        <v>6</v>
      </c>
      <c r="C293" s="100">
        <f>SUM(C285:C289)</f>
        <v>700</v>
      </c>
      <c r="D293" s="111">
        <f>SUM(D285:D292)</f>
        <v>20.160714285714285</v>
      </c>
      <c r="E293" s="111">
        <f>SUM(E285:E292)</f>
        <v>23.101428571428571</v>
      </c>
      <c r="F293" s="111">
        <f>SUM(F285:F292)</f>
        <v>106.56047619047619</v>
      </c>
      <c r="G293" s="111">
        <f>SUM(G285:G292)</f>
        <v>709.3804761904762</v>
      </c>
      <c r="H293" s="111">
        <f t="shared" ref="H293:S293" si="477">SUM(H285:H292)</f>
        <v>0.41</v>
      </c>
      <c r="I293" s="111">
        <f t="shared" si="477"/>
        <v>0.2</v>
      </c>
      <c r="J293" s="111">
        <f t="shared" si="477"/>
        <v>157.13999999999999</v>
      </c>
      <c r="K293" s="111">
        <f t="shared" si="477"/>
        <v>1</v>
      </c>
      <c r="L293" s="111">
        <f t="shared" si="477"/>
        <v>480.83500000000004</v>
      </c>
      <c r="M293" s="111">
        <f t="shared" si="477"/>
        <v>330.28000000000003</v>
      </c>
      <c r="N293" s="111">
        <f t="shared" si="477"/>
        <v>85.45</v>
      </c>
      <c r="O293" s="111">
        <f t="shared" si="477"/>
        <v>3.7199999999999998</v>
      </c>
      <c r="P293" s="111">
        <f t="shared" si="477"/>
        <v>484.1</v>
      </c>
      <c r="Q293" s="111">
        <f t="shared" si="477"/>
        <v>0</v>
      </c>
      <c r="R293" s="111">
        <f t="shared" si="477"/>
        <v>0</v>
      </c>
      <c r="S293" s="111">
        <f t="shared" si="477"/>
        <v>0</v>
      </c>
      <c r="T293" s="111">
        <f>SUM(T285:T292)</f>
        <v>43.176666666666669</v>
      </c>
      <c r="U293" s="72"/>
      <c r="V293" s="13" t="s">
        <v>6</v>
      </c>
      <c r="W293" s="100">
        <f>SUM(W285:W289)</f>
        <v>830</v>
      </c>
      <c r="X293" s="111">
        <f>SUM(X285:X292)</f>
        <v>23.756984126984129</v>
      </c>
      <c r="Y293" s="111">
        <f>SUM(Y285:Y292)</f>
        <v>30.893412698412696</v>
      </c>
      <c r="Z293" s="111">
        <f>SUM(Z285:Z291)</f>
        <v>111.78928571428571</v>
      </c>
      <c r="AA293" s="111">
        <f>SUM(AA285:AA292)</f>
        <v>843.10039682539684</v>
      </c>
      <c r="AB293" s="111">
        <f t="shared" ref="AB293:AM293" si="478">SUM(AB285:AB292)</f>
        <v>0.42283333333333334</v>
      </c>
      <c r="AC293" s="111">
        <f t="shared" si="478"/>
        <v>0.24444444444444444</v>
      </c>
      <c r="AD293" s="111">
        <f t="shared" si="478"/>
        <v>187.97499999999999</v>
      </c>
      <c r="AE293" s="111">
        <f t="shared" si="478"/>
        <v>1.25</v>
      </c>
      <c r="AF293" s="111">
        <f t="shared" si="478"/>
        <v>569.17388888888888</v>
      </c>
      <c r="AG293" s="111">
        <f t="shared" si="478"/>
        <v>327.28444444444443</v>
      </c>
      <c r="AH293" s="111">
        <f t="shared" si="478"/>
        <v>101.85366666666667</v>
      </c>
      <c r="AI293" s="111">
        <f t="shared" si="478"/>
        <v>6.6422222222222231</v>
      </c>
      <c r="AJ293" s="111">
        <f t="shared" si="478"/>
        <v>556.29166666666663</v>
      </c>
      <c r="AK293" s="111">
        <f t="shared" si="478"/>
        <v>0</v>
      </c>
      <c r="AL293" s="111">
        <f t="shared" si="478"/>
        <v>0</v>
      </c>
      <c r="AM293" s="111">
        <f t="shared" si="478"/>
        <v>0</v>
      </c>
      <c r="AN293" s="111">
        <f>SUM(AN285:AN292)</f>
        <v>51.216111111111111</v>
      </c>
      <c r="AO293" s="72"/>
      <c r="AP293" s="13" t="s">
        <v>6</v>
      </c>
      <c r="AQ293" s="100">
        <f>SUM(AQ285:AQ289)</f>
        <v>830</v>
      </c>
      <c r="AR293" s="111">
        <f>SUM(AR285:AR292)</f>
        <v>23.756984126984129</v>
      </c>
      <c r="AS293" s="111">
        <f>SUM(AS285:AS292)</f>
        <v>30.893412698412696</v>
      </c>
      <c r="AT293" s="111">
        <f>SUM(AT285:AT291)</f>
        <v>111.78928571428571</v>
      </c>
      <c r="AU293" s="111">
        <f>SUM(AU285:AU292)</f>
        <v>843.10039682539684</v>
      </c>
      <c r="AV293" s="111">
        <f t="shared" ref="AV293:BG293" si="479">SUM(AV285:AV292)</f>
        <v>0.42283333333333334</v>
      </c>
      <c r="AW293" s="111">
        <f t="shared" si="479"/>
        <v>0.24444444444444444</v>
      </c>
      <c r="AX293" s="111">
        <f t="shared" si="479"/>
        <v>187.97499999999999</v>
      </c>
      <c r="AY293" s="111">
        <f t="shared" si="479"/>
        <v>1.25</v>
      </c>
      <c r="AZ293" s="111">
        <f t="shared" si="479"/>
        <v>569.17388888888888</v>
      </c>
      <c r="BA293" s="111">
        <f t="shared" si="479"/>
        <v>327.28444444444443</v>
      </c>
      <c r="BB293" s="111">
        <f t="shared" si="479"/>
        <v>101.85366666666667</v>
      </c>
      <c r="BC293" s="111">
        <f t="shared" si="479"/>
        <v>6.6422222222222231</v>
      </c>
      <c r="BD293" s="111">
        <f t="shared" si="479"/>
        <v>556.29166666666663</v>
      </c>
      <c r="BE293" s="111">
        <f t="shared" si="479"/>
        <v>0</v>
      </c>
      <c r="BF293" s="111">
        <f t="shared" si="479"/>
        <v>0</v>
      </c>
      <c r="BG293" s="111">
        <f t="shared" si="479"/>
        <v>0</v>
      </c>
      <c r="BH293" s="111">
        <f>SUM(BH285:BH292)</f>
        <v>51.216111111111111</v>
      </c>
    </row>
    <row r="294" spans="1:60" s="8" customFormat="1" ht="16.350000000000001" customHeight="1" x14ac:dyDescent="0.25">
      <c r="A294" s="164" t="s">
        <v>105</v>
      </c>
      <c r="B294" s="164"/>
      <c r="C294" s="164"/>
      <c r="D294" s="164"/>
      <c r="E294" s="164"/>
      <c r="F294" s="164"/>
      <c r="G294" s="164"/>
      <c r="H294" s="164"/>
      <c r="I294" s="164"/>
      <c r="J294" s="164"/>
      <c r="K294" s="164"/>
      <c r="L294" s="164"/>
      <c r="M294" s="164"/>
      <c r="N294" s="164"/>
      <c r="O294" s="164"/>
      <c r="P294" s="164"/>
      <c r="Q294" s="164"/>
      <c r="R294" s="164"/>
      <c r="S294" s="164"/>
      <c r="T294" s="164"/>
      <c r="U294" s="164" t="s">
        <v>105</v>
      </c>
      <c r="V294" s="164"/>
      <c r="W294" s="164"/>
      <c r="X294" s="164"/>
      <c r="Y294" s="164"/>
      <c r="Z294" s="164"/>
      <c r="AA294" s="164"/>
      <c r="AB294" s="164"/>
      <c r="AC294" s="164"/>
      <c r="AD294" s="164"/>
      <c r="AE294" s="164"/>
      <c r="AF294" s="164"/>
      <c r="AG294" s="164"/>
      <c r="AH294" s="164"/>
      <c r="AI294" s="164"/>
      <c r="AJ294" s="164"/>
      <c r="AK294" s="164"/>
      <c r="AL294" s="164"/>
      <c r="AM294" s="164"/>
      <c r="AN294" s="164"/>
      <c r="AO294" s="164" t="s">
        <v>105</v>
      </c>
      <c r="AP294" s="164"/>
      <c r="AQ294" s="164"/>
      <c r="AR294" s="164"/>
      <c r="AS294" s="164"/>
      <c r="AT294" s="164"/>
      <c r="AU294" s="164"/>
      <c r="AV294" s="164"/>
      <c r="AW294" s="164"/>
      <c r="AX294" s="164"/>
      <c r="AY294" s="164"/>
      <c r="AZ294" s="164"/>
      <c r="BA294" s="164"/>
      <c r="BB294" s="164"/>
      <c r="BC294" s="164"/>
      <c r="BD294" s="164"/>
      <c r="BE294" s="164"/>
      <c r="BF294" s="164"/>
      <c r="BG294" s="164"/>
      <c r="BH294" s="164"/>
    </row>
    <row r="295" spans="1:60" s="8" customFormat="1" ht="16.350000000000001" customHeight="1" x14ac:dyDescent="0.25">
      <c r="A295" s="71" t="s">
        <v>146</v>
      </c>
      <c r="B295" s="65" t="str">
        <f>'[1]ЯЙЦО, ТВОРОГ, КАШИ'!$AA$54</f>
        <v>Пудинг творожный запеченный</v>
      </c>
      <c r="C295" s="71">
        <f>'[1]ЯЙЦО, ТВОРОГ, КАШИ'!$AL$57</f>
        <v>100</v>
      </c>
      <c r="D295" s="119">
        <f>'[1]ЯЙЦО, ТВОРОГ, КАШИ'!$AH$74</f>
        <v>8.235294117647058</v>
      </c>
      <c r="E295" s="119">
        <f>'[1]ЯЙЦО, ТВОРОГ, КАШИ'!$AJ$74</f>
        <v>3.5333333333333332</v>
      </c>
      <c r="F295" s="119">
        <f>'[1]ЯЙЦО, ТВОРОГ, КАШИ'!$AL$74</f>
        <v>26.333333333333336</v>
      </c>
      <c r="G295" s="119">
        <f>'[1]ЯЙЦО, ТВОРОГ, КАШИ'!$AN$74</f>
        <v>116.58823529411765</v>
      </c>
      <c r="H295" s="119">
        <v>0.1</v>
      </c>
      <c r="I295" s="119">
        <v>0</v>
      </c>
      <c r="J295" s="119">
        <v>83.8</v>
      </c>
      <c r="K295" s="119">
        <v>0</v>
      </c>
      <c r="L295" s="119">
        <v>170.72</v>
      </c>
      <c r="M295" s="119">
        <v>157</v>
      </c>
      <c r="N295" s="119">
        <v>11.8</v>
      </c>
      <c r="O295" s="119">
        <v>0.6</v>
      </c>
      <c r="P295" s="119">
        <v>165</v>
      </c>
      <c r="Q295" s="119">
        <v>0</v>
      </c>
      <c r="R295" s="119">
        <v>0</v>
      </c>
      <c r="S295" s="119">
        <v>0.5</v>
      </c>
      <c r="T295" s="119">
        <v>0.2</v>
      </c>
      <c r="U295" s="71" t="s">
        <v>147</v>
      </c>
      <c r="V295" s="65" t="str">
        <f>'[1]ЯЙЦО, ТВОРОГ, КАШИ'!$AL$54</f>
        <v>Пудинг творожный запеченный</v>
      </c>
      <c r="W295" s="71">
        <f>'[1]ЯЙЦО, ТВОРОГ, КАШИ'!$AA$57</f>
        <v>120</v>
      </c>
      <c r="X295" s="119">
        <f>'[1]ЯЙЦО, ТВОРОГ, КАШИ'!$W$74</f>
        <v>9.882352941176471</v>
      </c>
      <c r="Y295" s="119">
        <f>'[1]ЯЙЦО, ТВОРОГ, КАШИ'!$Y$74</f>
        <v>4.24</v>
      </c>
      <c r="Z295" s="119">
        <f>'[1]ЯЙЦО, ТВОРОГ, КАШИ'!$AA$74</f>
        <v>31.6</v>
      </c>
      <c r="AA295" s="119">
        <f>'[1]ЯЙЦО, ТВОРОГ, КАШИ'!$AC$74</f>
        <v>139.90588235294118</v>
      </c>
      <c r="AB295" s="119">
        <v>0.12</v>
      </c>
      <c r="AC295" s="119">
        <v>0</v>
      </c>
      <c r="AD295" s="119">
        <v>154</v>
      </c>
      <c r="AE295" s="119">
        <v>0</v>
      </c>
      <c r="AF295" s="119">
        <v>204.864</v>
      </c>
      <c r="AG295" s="119">
        <v>102.3</v>
      </c>
      <c r="AH295" s="119">
        <v>14.16</v>
      </c>
      <c r="AI295" s="119">
        <v>1.4</v>
      </c>
      <c r="AJ295" s="119">
        <v>198</v>
      </c>
      <c r="AK295" s="119">
        <v>0</v>
      </c>
      <c r="AL295" s="119">
        <v>0</v>
      </c>
      <c r="AM295" s="119">
        <v>0.6</v>
      </c>
      <c r="AN295" s="119">
        <f>'[1]ЯЙЦО, ТВОРОГ, КАШИ'!$AE$74</f>
        <v>0.24000000000000002</v>
      </c>
      <c r="AO295" s="71" t="s">
        <v>147</v>
      </c>
      <c r="AP295" s="65" t="str">
        <f>'[1]ЯЙЦО, ТВОРОГ, КАШИ'!$AL$54</f>
        <v>Пудинг творожный запеченный</v>
      </c>
      <c r="AQ295" s="71">
        <f>'[1]ЯЙЦО, ТВОРОГ, КАШИ'!$AA$57</f>
        <v>120</v>
      </c>
      <c r="AR295" s="119">
        <f>'[1]ЯЙЦО, ТВОРОГ, КАШИ'!$W$74</f>
        <v>9.882352941176471</v>
      </c>
      <c r="AS295" s="119">
        <f>'[1]ЯЙЦО, ТВОРОГ, КАШИ'!$Y$74</f>
        <v>4.24</v>
      </c>
      <c r="AT295" s="119">
        <f>'[1]ЯЙЦО, ТВОРОГ, КАШИ'!$AA$74</f>
        <v>31.6</v>
      </c>
      <c r="AU295" s="119">
        <f>'[1]ЯЙЦО, ТВОРОГ, КАШИ'!$AC$74</f>
        <v>139.90588235294118</v>
      </c>
      <c r="AV295" s="119">
        <v>0.12</v>
      </c>
      <c r="AW295" s="119">
        <v>0</v>
      </c>
      <c r="AX295" s="119">
        <v>154</v>
      </c>
      <c r="AY295" s="119">
        <v>0</v>
      </c>
      <c r="AZ295" s="119">
        <v>204.864</v>
      </c>
      <c r="BA295" s="119">
        <v>102.3</v>
      </c>
      <c r="BB295" s="119">
        <v>14.16</v>
      </c>
      <c r="BC295" s="119">
        <v>1.4</v>
      </c>
      <c r="BD295" s="119">
        <v>198</v>
      </c>
      <c r="BE295" s="119">
        <v>0</v>
      </c>
      <c r="BF295" s="119">
        <v>0</v>
      </c>
      <c r="BG295" s="119">
        <v>0.6</v>
      </c>
      <c r="BH295" s="119">
        <f>'[1]ЯЙЦО, ТВОРОГ, КАШИ'!$AE$74</f>
        <v>0.24000000000000002</v>
      </c>
    </row>
    <row r="296" spans="1:60" s="8" customFormat="1" ht="16.350000000000001" customHeight="1" x14ac:dyDescent="0.25">
      <c r="A296" s="70" t="s">
        <v>21</v>
      </c>
      <c r="B296" s="65" t="str">
        <f>[1]СОУСА!$E$55</f>
        <v>Молоко сгущенное</v>
      </c>
      <c r="C296" s="71">
        <f>[1]СОУСА!$E$58</f>
        <v>30</v>
      </c>
      <c r="D296" s="120">
        <f>[1]СОУСА!$A$77</f>
        <v>2.1</v>
      </c>
      <c r="E296" s="120">
        <f>[1]СОУСА!$C$77</f>
        <v>2.5</v>
      </c>
      <c r="F296" s="120">
        <f>[1]СОУСА!$E$77</f>
        <v>16.600000000000001</v>
      </c>
      <c r="G296" s="120">
        <f>[1]СОУСА!$G$77</f>
        <v>96</v>
      </c>
      <c r="H296" s="120">
        <v>0</v>
      </c>
      <c r="I296" s="120">
        <v>0</v>
      </c>
      <c r="J296" s="120">
        <v>0</v>
      </c>
      <c r="K296" s="120">
        <v>0</v>
      </c>
      <c r="L296" s="120">
        <v>8.98</v>
      </c>
      <c r="M296" s="120">
        <v>7.4</v>
      </c>
      <c r="N296" s="120">
        <v>2.9</v>
      </c>
      <c r="O296" s="120">
        <v>0.3</v>
      </c>
      <c r="P296" s="120">
        <v>5</v>
      </c>
      <c r="Q296" s="120">
        <v>0</v>
      </c>
      <c r="R296" s="120">
        <v>0</v>
      </c>
      <c r="S296" s="120">
        <v>0</v>
      </c>
      <c r="T296" s="120">
        <f>[1]СОУСА!$I$77</f>
        <v>0.3</v>
      </c>
      <c r="U296" s="70" t="s">
        <v>21</v>
      </c>
      <c r="V296" s="65" t="str">
        <f>[1]СОУСА!$E$55</f>
        <v>Молоко сгущенное</v>
      </c>
      <c r="W296" s="71">
        <f>[1]СОУСА!$E$58</f>
        <v>30</v>
      </c>
      <c r="X296" s="120">
        <f>[1]СОУСА!$A$77</f>
        <v>2.1</v>
      </c>
      <c r="Y296" s="120">
        <f>[1]СОУСА!$C$77</f>
        <v>2.5</v>
      </c>
      <c r="Z296" s="120">
        <f>[1]СОУСА!$E$77</f>
        <v>16.600000000000001</v>
      </c>
      <c r="AA296" s="120">
        <f>[1]СОУСА!$G$77</f>
        <v>96</v>
      </c>
      <c r="AB296" s="120">
        <v>0</v>
      </c>
      <c r="AC296" s="120">
        <v>0</v>
      </c>
      <c r="AD296" s="120">
        <v>0</v>
      </c>
      <c r="AE296" s="120">
        <v>0</v>
      </c>
      <c r="AF296" s="120">
        <v>8.98</v>
      </c>
      <c r="AG296" s="120">
        <v>7.4</v>
      </c>
      <c r="AH296" s="120">
        <v>2.9</v>
      </c>
      <c r="AI296" s="120">
        <v>0.3</v>
      </c>
      <c r="AJ296" s="120">
        <v>5</v>
      </c>
      <c r="AK296" s="120">
        <v>0</v>
      </c>
      <c r="AL296" s="120">
        <v>0</v>
      </c>
      <c r="AM296" s="120">
        <v>0</v>
      </c>
      <c r="AN296" s="120">
        <f>[1]СОУСА!$I$77</f>
        <v>0.3</v>
      </c>
      <c r="AO296" s="70" t="s">
        <v>21</v>
      </c>
      <c r="AP296" s="65" t="str">
        <f>[1]СОУСА!$E$55</f>
        <v>Молоко сгущенное</v>
      </c>
      <c r="AQ296" s="71">
        <f>[1]СОУСА!$E$58</f>
        <v>30</v>
      </c>
      <c r="AR296" s="120">
        <f>[1]СОУСА!$A$77</f>
        <v>2.1</v>
      </c>
      <c r="AS296" s="120">
        <f>[1]СОУСА!$C$77</f>
        <v>2.5</v>
      </c>
      <c r="AT296" s="120">
        <f>[1]СОУСА!$E$77</f>
        <v>16.600000000000001</v>
      </c>
      <c r="AU296" s="120">
        <f>[1]СОУСА!$G$77</f>
        <v>96</v>
      </c>
      <c r="AV296" s="120">
        <v>0</v>
      </c>
      <c r="AW296" s="120">
        <v>0</v>
      </c>
      <c r="AX296" s="120">
        <v>0</v>
      </c>
      <c r="AY296" s="120">
        <v>0</v>
      </c>
      <c r="AZ296" s="120">
        <v>8.98</v>
      </c>
      <c r="BA296" s="120">
        <v>7.4</v>
      </c>
      <c r="BB296" s="120">
        <v>2.9</v>
      </c>
      <c r="BC296" s="120">
        <v>0.3</v>
      </c>
      <c r="BD296" s="120">
        <v>5</v>
      </c>
      <c r="BE296" s="120">
        <v>0</v>
      </c>
      <c r="BF296" s="120">
        <v>0</v>
      </c>
      <c r="BG296" s="120">
        <v>0</v>
      </c>
      <c r="BH296" s="120">
        <f>[1]СОУСА!$I$77</f>
        <v>0.3</v>
      </c>
    </row>
    <row r="297" spans="1:60" s="8" customFormat="1" ht="16.350000000000001" customHeight="1" x14ac:dyDescent="0.25">
      <c r="A297" s="70" t="s">
        <v>60</v>
      </c>
      <c r="B297" s="66" t="str">
        <f>[1]НАПИТКИ!$P$89</f>
        <v>Какао с молоком</v>
      </c>
      <c r="C297" s="71">
        <f>[1]НАПИТКИ!$P$92</f>
        <v>200</v>
      </c>
      <c r="D297" s="110">
        <f>[1]НАПИТКИ!$L$110</f>
        <v>1.5</v>
      </c>
      <c r="E297" s="110">
        <f>[1]НАПИТКИ!$N$110</f>
        <v>0.4</v>
      </c>
      <c r="F297" s="110">
        <f>[1]НАПИТКИ!$P$110</f>
        <v>17</v>
      </c>
      <c r="G297" s="110">
        <f>[1]НАПИТКИ!$R$110</f>
        <v>87.6</v>
      </c>
      <c r="H297" s="109">
        <v>0.06</v>
      </c>
      <c r="I297" s="109">
        <v>0</v>
      </c>
      <c r="J297" s="109">
        <v>48.8</v>
      </c>
      <c r="K297" s="109">
        <v>0</v>
      </c>
      <c r="L297" s="109">
        <v>202</v>
      </c>
      <c r="M297" s="109">
        <v>86.3</v>
      </c>
      <c r="N297" s="109">
        <v>11.3</v>
      </c>
      <c r="O297" s="109">
        <v>0.48</v>
      </c>
      <c r="P297" s="109">
        <v>136</v>
      </c>
      <c r="Q297" s="109">
        <v>0</v>
      </c>
      <c r="R297" s="109">
        <v>0</v>
      </c>
      <c r="S297" s="109">
        <v>0.5</v>
      </c>
      <c r="T297" s="110">
        <f>[1]НАПИТКИ!$T$110</f>
        <v>0.66666666666666663</v>
      </c>
      <c r="U297" s="70"/>
      <c r="V297" s="66"/>
      <c r="W297" s="71"/>
      <c r="X297" s="110"/>
      <c r="Y297" s="110"/>
      <c r="Z297" s="110"/>
      <c r="AA297" s="110"/>
      <c r="AB297" s="109"/>
      <c r="AC297" s="109"/>
      <c r="AD297" s="109"/>
      <c r="AE297" s="109"/>
      <c r="AF297" s="109"/>
      <c r="AG297" s="109"/>
      <c r="AH297" s="109"/>
      <c r="AI297" s="109"/>
      <c r="AJ297" s="109"/>
      <c r="AK297" s="109"/>
      <c r="AL297" s="109"/>
      <c r="AM297" s="109"/>
      <c r="AN297" s="110"/>
      <c r="AO297" s="70"/>
      <c r="AP297" s="66"/>
      <c r="AQ297" s="71"/>
      <c r="AR297" s="110"/>
      <c r="AS297" s="110"/>
      <c r="AT297" s="110"/>
      <c r="AU297" s="110"/>
      <c r="AV297" s="109"/>
      <c r="AW297" s="109"/>
      <c r="AX297" s="109"/>
      <c r="AY297" s="109"/>
      <c r="AZ297" s="109"/>
      <c r="BA297" s="109"/>
      <c r="BB297" s="109"/>
      <c r="BC297" s="109"/>
      <c r="BD297" s="109"/>
      <c r="BE297" s="109"/>
      <c r="BF297" s="109"/>
      <c r="BG297" s="109"/>
      <c r="BH297" s="110"/>
    </row>
    <row r="298" spans="1:60" s="8" customFormat="1" ht="16.350000000000001" customHeight="1" x14ac:dyDescent="0.25">
      <c r="A298" s="70"/>
      <c r="B298" s="11"/>
      <c r="C298" s="71"/>
      <c r="D298" s="119"/>
      <c r="E298" s="119"/>
      <c r="F298" s="119"/>
      <c r="G298" s="119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119"/>
      <c r="U298" s="70"/>
      <c r="V298" s="65" t="s">
        <v>221</v>
      </c>
      <c r="W298" s="71">
        <v>200</v>
      </c>
      <c r="X298" s="109">
        <v>10</v>
      </c>
      <c r="Y298" s="109">
        <v>5</v>
      </c>
      <c r="Z298" s="109">
        <v>7</v>
      </c>
      <c r="AA298" s="109">
        <v>108</v>
      </c>
      <c r="AB298" s="112">
        <v>0</v>
      </c>
      <c r="AC298" s="112">
        <v>0</v>
      </c>
      <c r="AD298" s="112">
        <v>0.06</v>
      </c>
      <c r="AE298" s="112">
        <v>0</v>
      </c>
      <c r="AF298" s="112">
        <v>212.18</v>
      </c>
      <c r="AG298" s="112">
        <v>112</v>
      </c>
      <c r="AH298" s="112">
        <v>24.34</v>
      </c>
      <c r="AI298" s="112">
        <v>0.18</v>
      </c>
      <c r="AJ298" s="109">
        <v>54</v>
      </c>
      <c r="AK298" s="109">
        <v>0</v>
      </c>
      <c r="AL298" s="109">
        <v>0</v>
      </c>
      <c r="AM298" s="109">
        <v>1</v>
      </c>
      <c r="AN298" s="109">
        <v>0</v>
      </c>
      <c r="AO298" s="70"/>
      <c r="AP298" s="65" t="s">
        <v>221</v>
      </c>
      <c r="AQ298" s="71">
        <v>200</v>
      </c>
      <c r="AR298" s="109">
        <v>10</v>
      </c>
      <c r="AS298" s="109">
        <v>5</v>
      </c>
      <c r="AT298" s="109">
        <v>7</v>
      </c>
      <c r="AU298" s="109">
        <v>108</v>
      </c>
      <c r="AV298" s="112">
        <v>0</v>
      </c>
      <c r="AW298" s="112">
        <v>0</v>
      </c>
      <c r="AX298" s="112">
        <v>0.06</v>
      </c>
      <c r="AY298" s="112">
        <v>0</v>
      </c>
      <c r="AZ298" s="112">
        <v>212.18</v>
      </c>
      <c r="BA298" s="112">
        <v>112</v>
      </c>
      <c r="BB298" s="112">
        <v>24.34</v>
      </c>
      <c r="BC298" s="112">
        <v>0.18</v>
      </c>
      <c r="BD298" s="109">
        <v>54</v>
      </c>
      <c r="BE298" s="109">
        <v>0</v>
      </c>
      <c r="BF298" s="109">
        <v>0</v>
      </c>
      <c r="BG298" s="109">
        <v>1</v>
      </c>
      <c r="BH298" s="109">
        <v>0</v>
      </c>
    </row>
    <row r="299" spans="1:60" s="8" customFormat="1" ht="16.350000000000001" customHeight="1" x14ac:dyDescent="0.25">
      <c r="A299" s="75"/>
      <c r="B299" s="13" t="s">
        <v>6</v>
      </c>
      <c r="C299" s="98">
        <f t="shared" ref="C299:T299" si="480">SUM(C295:C297)</f>
        <v>330</v>
      </c>
      <c r="D299" s="113">
        <f>SUM(D295:D297)</f>
        <v>11.835294117647058</v>
      </c>
      <c r="E299" s="113">
        <f t="shared" si="480"/>
        <v>6.4333333333333336</v>
      </c>
      <c r="F299" s="113">
        <f t="shared" si="480"/>
        <v>59.933333333333337</v>
      </c>
      <c r="G299" s="113">
        <f t="shared" si="480"/>
        <v>300.18823529411765</v>
      </c>
      <c r="H299" s="113">
        <f t="shared" ref="H299:S299" si="481">SUM(H295:H297)</f>
        <v>0.16</v>
      </c>
      <c r="I299" s="113">
        <f t="shared" si="481"/>
        <v>0</v>
      </c>
      <c r="J299" s="113">
        <f t="shared" si="481"/>
        <v>132.6</v>
      </c>
      <c r="K299" s="113">
        <f t="shared" si="481"/>
        <v>0</v>
      </c>
      <c r="L299" s="113">
        <f t="shared" si="481"/>
        <v>381.7</v>
      </c>
      <c r="M299" s="113">
        <f t="shared" si="481"/>
        <v>250.7</v>
      </c>
      <c r="N299" s="113">
        <f t="shared" si="481"/>
        <v>26</v>
      </c>
      <c r="O299" s="113">
        <f t="shared" si="481"/>
        <v>1.38</v>
      </c>
      <c r="P299" s="113">
        <f t="shared" si="481"/>
        <v>306</v>
      </c>
      <c r="Q299" s="113">
        <f t="shared" si="481"/>
        <v>0</v>
      </c>
      <c r="R299" s="113">
        <f t="shared" si="481"/>
        <v>0</v>
      </c>
      <c r="S299" s="113">
        <f t="shared" si="481"/>
        <v>1</v>
      </c>
      <c r="T299" s="113">
        <f t="shared" si="480"/>
        <v>1.1666666666666665</v>
      </c>
      <c r="U299" s="75"/>
      <c r="V299" s="13" t="s">
        <v>6</v>
      </c>
      <c r="W299" s="98">
        <f>SUM(W295:W298)</f>
        <v>350</v>
      </c>
      <c r="X299" s="113">
        <f>SUM(X295:X297)</f>
        <v>11.982352941176471</v>
      </c>
      <c r="Y299" s="113">
        <f t="shared" ref="Y299:AN299" si="482">SUM(Y295:Y297)</f>
        <v>6.74</v>
      </c>
      <c r="Z299" s="113">
        <f t="shared" si="482"/>
        <v>48.2</v>
      </c>
      <c r="AA299" s="113">
        <f t="shared" si="482"/>
        <v>235.90588235294118</v>
      </c>
      <c r="AB299" s="113">
        <f>SUM(AB295:AB298)</f>
        <v>0.12</v>
      </c>
      <c r="AC299" s="113">
        <f t="shared" ref="AC299:AM299" si="483">SUM(AC295:AC298)</f>
        <v>0</v>
      </c>
      <c r="AD299" s="113">
        <f t="shared" si="483"/>
        <v>154.06</v>
      </c>
      <c r="AE299" s="113">
        <f t="shared" si="483"/>
        <v>0</v>
      </c>
      <c r="AF299" s="113">
        <f t="shared" si="483"/>
        <v>426.024</v>
      </c>
      <c r="AG299" s="113">
        <f>SUM(AG295:AG298)</f>
        <v>221.7</v>
      </c>
      <c r="AH299" s="113">
        <f t="shared" si="483"/>
        <v>41.4</v>
      </c>
      <c r="AI299" s="113">
        <f t="shared" si="483"/>
        <v>1.88</v>
      </c>
      <c r="AJ299" s="113">
        <f t="shared" si="483"/>
        <v>257</v>
      </c>
      <c r="AK299" s="113">
        <f t="shared" si="483"/>
        <v>0</v>
      </c>
      <c r="AL299" s="113">
        <f t="shared" si="483"/>
        <v>0</v>
      </c>
      <c r="AM299" s="113">
        <f t="shared" si="483"/>
        <v>1.6</v>
      </c>
      <c r="AN299" s="113">
        <f t="shared" si="482"/>
        <v>0.54</v>
      </c>
      <c r="AO299" s="75"/>
      <c r="AP299" s="13" t="s">
        <v>6</v>
      </c>
      <c r="AQ299" s="98">
        <f>SUM(AQ295:AQ298)</f>
        <v>350</v>
      </c>
      <c r="AR299" s="113">
        <f t="shared" ref="AR299:BH299" si="484">SUM(AR295:AR297)</f>
        <v>11.982352941176471</v>
      </c>
      <c r="AS299" s="113">
        <f t="shared" si="484"/>
        <v>6.74</v>
      </c>
      <c r="AT299" s="113">
        <f t="shared" si="484"/>
        <v>48.2</v>
      </c>
      <c r="AU299" s="113">
        <f t="shared" si="484"/>
        <v>235.90588235294118</v>
      </c>
      <c r="AV299" s="113">
        <f t="shared" si="484"/>
        <v>0.12</v>
      </c>
      <c r="AW299" s="113">
        <f t="shared" si="484"/>
        <v>0</v>
      </c>
      <c r="AX299" s="113">
        <f t="shared" si="484"/>
        <v>154</v>
      </c>
      <c r="AY299" s="113">
        <f t="shared" si="484"/>
        <v>0</v>
      </c>
      <c r="AZ299" s="113">
        <f t="shared" si="484"/>
        <v>213.84399999999999</v>
      </c>
      <c r="BA299" s="113">
        <f t="shared" si="484"/>
        <v>109.7</v>
      </c>
      <c r="BB299" s="113">
        <f t="shared" si="484"/>
        <v>17.059999999999999</v>
      </c>
      <c r="BC299" s="113">
        <f t="shared" si="484"/>
        <v>1.7</v>
      </c>
      <c r="BD299" s="113">
        <f t="shared" si="484"/>
        <v>203</v>
      </c>
      <c r="BE299" s="113">
        <f t="shared" si="484"/>
        <v>0</v>
      </c>
      <c r="BF299" s="113">
        <f t="shared" si="484"/>
        <v>0</v>
      </c>
      <c r="BG299" s="113">
        <f t="shared" si="484"/>
        <v>0.6</v>
      </c>
      <c r="BH299" s="113">
        <f t="shared" si="484"/>
        <v>0.54</v>
      </c>
    </row>
    <row r="300" spans="1:60" s="8" customFormat="1" ht="16.350000000000001" customHeight="1" x14ac:dyDescent="0.25">
      <c r="A300" s="75"/>
      <c r="B300" s="12" t="s">
        <v>50</v>
      </c>
      <c r="C300" s="98">
        <f t="shared" ref="C300:T300" si="485">C283+C293+C299</f>
        <v>1530</v>
      </c>
      <c r="D300" s="113">
        <f t="shared" si="485"/>
        <v>51.69600840336134</v>
      </c>
      <c r="E300" s="113">
        <f t="shared" si="485"/>
        <v>50.454761904761909</v>
      </c>
      <c r="F300" s="113">
        <f t="shared" si="485"/>
        <v>228.27380952380952</v>
      </c>
      <c r="G300" s="113">
        <f t="shared" si="485"/>
        <v>1549.488711484594</v>
      </c>
      <c r="H300" s="113">
        <f t="shared" ref="H300:S300" si="486">H283+H293+H299</f>
        <v>0.88</v>
      </c>
      <c r="I300" s="113">
        <f t="shared" si="486"/>
        <v>0.84000000000000008</v>
      </c>
      <c r="J300" s="113">
        <f t="shared" si="486"/>
        <v>502.34000000000003</v>
      </c>
      <c r="K300" s="113">
        <f t="shared" si="486"/>
        <v>11</v>
      </c>
      <c r="L300" s="125">
        <f t="shared" si="486"/>
        <v>1189.2850000000001</v>
      </c>
      <c r="M300" s="125">
        <f t="shared" si="486"/>
        <v>947.15000000000009</v>
      </c>
      <c r="N300" s="113">
        <f t="shared" si="486"/>
        <v>173.70000000000002</v>
      </c>
      <c r="O300" s="113">
        <f t="shared" si="486"/>
        <v>6.7499999999999991</v>
      </c>
      <c r="P300" s="113">
        <f t="shared" si="486"/>
        <v>993.1</v>
      </c>
      <c r="Q300" s="113">
        <f t="shared" si="486"/>
        <v>0</v>
      </c>
      <c r="R300" s="113">
        <f t="shared" si="486"/>
        <v>0</v>
      </c>
      <c r="S300" s="113">
        <f t="shared" si="486"/>
        <v>1.5</v>
      </c>
      <c r="T300" s="113">
        <f t="shared" si="485"/>
        <v>47.343333333333334</v>
      </c>
      <c r="U300" s="75"/>
      <c r="V300" s="12" t="s">
        <v>50</v>
      </c>
      <c r="W300" s="98">
        <f t="shared" ref="W300:AN300" si="487">W283+W293+W299</f>
        <v>1740</v>
      </c>
      <c r="X300" s="113">
        <f t="shared" si="487"/>
        <v>56.651241830065359</v>
      </c>
      <c r="Y300" s="113">
        <f t="shared" si="487"/>
        <v>55.478888888888889</v>
      </c>
      <c r="Z300" s="113">
        <f t="shared" si="487"/>
        <v>229.80500000000001</v>
      </c>
      <c r="AA300" s="132">
        <f t="shared" si="487"/>
        <v>1619.2619934640525</v>
      </c>
      <c r="AB300" s="113">
        <f t="shared" si="487"/>
        <v>0.84640476190476199</v>
      </c>
      <c r="AC300" s="113">
        <f t="shared" si="487"/>
        <v>1.0130158730158729</v>
      </c>
      <c r="AD300" s="113">
        <f t="shared" si="487"/>
        <v>696.36833333333334</v>
      </c>
      <c r="AE300" s="113">
        <f t="shared" si="487"/>
        <v>9.25</v>
      </c>
      <c r="AF300" s="125">
        <f t="shared" si="487"/>
        <v>1338.7701507936508</v>
      </c>
      <c r="AG300" s="125">
        <f t="shared" si="487"/>
        <v>862.88325396825394</v>
      </c>
      <c r="AH300" s="113">
        <f t="shared" si="487"/>
        <v>240.57140476190477</v>
      </c>
      <c r="AI300" s="113">
        <f t="shared" si="487"/>
        <v>12.091507936507938</v>
      </c>
      <c r="AJ300" s="125">
        <f t="shared" si="487"/>
        <v>1050.2202380952381</v>
      </c>
      <c r="AK300" s="113">
        <f t="shared" si="487"/>
        <v>0</v>
      </c>
      <c r="AL300" s="113">
        <f t="shared" si="487"/>
        <v>0</v>
      </c>
      <c r="AM300" s="113">
        <f t="shared" si="487"/>
        <v>2.4000000000000004</v>
      </c>
      <c r="AN300" s="113">
        <f t="shared" si="487"/>
        <v>55.531111111111109</v>
      </c>
      <c r="AO300" s="75"/>
      <c r="AP300" s="12" t="s">
        <v>50</v>
      </c>
      <c r="AQ300" s="98">
        <f t="shared" ref="AQ300:BH300" si="488">AQ283+AQ293+AQ299</f>
        <v>1740</v>
      </c>
      <c r="AR300" s="113">
        <f t="shared" si="488"/>
        <v>57.651241830065359</v>
      </c>
      <c r="AS300" s="113">
        <f t="shared" si="488"/>
        <v>55.478888888888889</v>
      </c>
      <c r="AT300" s="113">
        <f t="shared" si="488"/>
        <v>229.80500000000001</v>
      </c>
      <c r="AU300" s="132">
        <f t="shared" si="488"/>
        <v>1619.2619934640525</v>
      </c>
      <c r="AV300" s="113">
        <f t="shared" si="488"/>
        <v>0.84640476190476199</v>
      </c>
      <c r="AW300" s="113">
        <f t="shared" si="488"/>
        <v>1.0130158730158729</v>
      </c>
      <c r="AX300" s="113">
        <f t="shared" si="488"/>
        <v>696.30833333333328</v>
      </c>
      <c r="AY300" s="113">
        <f t="shared" si="488"/>
        <v>9.25</v>
      </c>
      <c r="AZ300" s="125">
        <f t="shared" si="488"/>
        <v>1126.5901507936508</v>
      </c>
      <c r="BA300" s="125">
        <f t="shared" si="488"/>
        <v>750.88325396825394</v>
      </c>
      <c r="BB300" s="113">
        <f t="shared" si="488"/>
        <v>216.23140476190477</v>
      </c>
      <c r="BC300" s="113">
        <f t="shared" si="488"/>
        <v>11.911507936507936</v>
      </c>
      <c r="BD300" s="125">
        <f t="shared" si="488"/>
        <v>996.22023809523807</v>
      </c>
      <c r="BE300" s="113">
        <f t="shared" si="488"/>
        <v>0</v>
      </c>
      <c r="BF300" s="113">
        <f t="shared" si="488"/>
        <v>0</v>
      </c>
      <c r="BG300" s="113">
        <f t="shared" si="488"/>
        <v>1.4</v>
      </c>
      <c r="BH300" s="113">
        <f t="shared" si="488"/>
        <v>55.531111111111109</v>
      </c>
    </row>
    <row r="301" spans="1:60" s="8" customFormat="1" ht="7.5" customHeight="1" x14ac:dyDescent="0.25">
      <c r="A301" s="76"/>
      <c r="B301" s="26"/>
      <c r="C301" s="101"/>
      <c r="D301" s="87"/>
      <c r="E301" s="87"/>
      <c r="F301" s="87"/>
      <c r="G301" s="87"/>
      <c r="H301" s="87"/>
      <c r="I301" s="87"/>
      <c r="J301" s="87"/>
      <c r="K301" s="87"/>
      <c r="L301" s="87"/>
      <c r="M301" s="87"/>
      <c r="N301" s="87"/>
      <c r="O301" s="87"/>
      <c r="P301" s="87"/>
      <c r="Q301" s="87"/>
      <c r="R301" s="87"/>
      <c r="S301" s="87"/>
      <c r="T301" s="87"/>
      <c r="U301" s="26"/>
      <c r="V301" s="26"/>
      <c r="W301" s="27"/>
      <c r="X301" s="28"/>
      <c r="Y301" s="28"/>
      <c r="Z301" s="28"/>
      <c r="AA301" s="28"/>
      <c r="AB301" s="87"/>
      <c r="AC301" s="87"/>
      <c r="AD301" s="87"/>
      <c r="AE301" s="87"/>
      <c r="AF301" s="87"/>
      <c r="AG301" s="87"/>
      <c r="AH301" s="87"/>
      <c r="AI301" s="87"/>
      <c r="AJ301" s="87"/>
      <c r="AK301" s="87"/>
      <c r="AL301" s="87"/>
      <c r="AM301" s="87"/>
      <c r="AN301" s="28"/>
      <c r="AO301" s="26"/>
      <c r="AP301" s="26"/>
      <c r="AQ301" s="27"/>
      <c r="AR301" s="28"/>
      <c r="AS301" s="28"/>
      <c r="AT301" s="28"/>
      <c r="AU301" s="28"/>
      <c r="AV301" s="87"/>
      <c r="AW301" s="87"/>
      <c r="AX301" s="87"/>
      <c r="AY301" s="87"/>
      <c r="AZ301" s="87"/>
      <c r="BA301" s="87"/>
      <c r="BB301" s="87"/>
      <c r="BC301" s="87"/>
      <c r="BD301" s="87"/>
      <c r="BE301" s="87"/>
      <c r="BF301" s="87"/>
      <c r="BG301" s="87"/>
      <c r="BH301" s="28"/>
    </row>
    <row r="302" spans="1:60" s="8" customFormat="1" ht="18" customHeight="1" x14ac:dyDescent="0.25">
      <c r="A302" s="165" t="s">
        <v>29</v>
      </c>
      <c r="B302" s="165" t="s">
        <v>28</v>
      </c>
      <c r="C302" s="166" t="s">
        <v>206</v>
      </c>
      <c r="D302" s="158" t="s">
        <v>209</v>
      </c>
      <c r="E302" s="159"/>
      <c r="F302" s="159"/>
      <c r="G302" s="159"/>
      <c r="H302" s="159"/>
      <c r="I302" s="159"/>
      <c r="J302" s="159"/>
      <c r="K302" s="159"/>
      <c r="L302" s="159"/>
      <c r="M302" s="159"/>
      <c r="N302" s="159"/>
      <c r="O302" s="159"/>
      <c r="P302" s="159"/>
      <c r="Q302" s="159"/>
      <c r="R302" s="159"/>
      <c r="S302" s="159"/>
      <c r="T302" s="160"/>
      <c r="U302" s="165" t="s">
        <v>29</v>
      </c>
      <c r="V302" s="165" t="s">
        <v>28</v>
      </c>
      <c r="W302" s="166" t="s">
        <v>206</v>
      </c>
      <c r="X302" s="158" t="s">
        <v>209</v>
      </c>
      <c r="Y302" s="159"/>
      <c r="Z302" s="159"/>
      <c r="AA302" s="159"/>
      <c r="AB302" s="159"/>
      <c r="AC302" s="159"/>
      <c r="AD302" s="159"/>
      <c r="AE302" s="159"/>
      <c r="AF302" s="159"/>
      <c r="AG302" s="159"/>
      <c r="AH302" s="159"/>
      <c r="AI302" s="159"/>
      <c r="AJ302" s="159"/>
      <c r="AK302" s="159"/>
      <c r="AL302" s="159"/>
      <c r="AM302" s="159"/>
      <c r="AN302" s="160"/>
      <c r="AO302" s="165" t="s">
        <v>29</v>
      </c>
      <c r="AP302" s="165" t="s">
        <v>28</v>
      </c>
      <c r="AQ302" s="166" t="s">
        <v>206</v>
      </c>
      <c r="AR302" s="158" t="s">
        <v>209</v>
      </c>
      <c r="AS302" s="159"/>
      <c r="AT302" s="159"/>
      <c r="AU302" s="159"/>
      <c r="AV302" s="159"/>
      <c r="AW302" s="159"/>
      <c r="AX302" s="159"/>
      <c r="AY302" s="159"/>
      <c r="AZ302" s="159"/>
      <c r="BA302" s="159"/>
      <c r="BB302" s="159"/>
      <c r="BC302" s="159"/>
      <c r="BD302" s="159"/>
      <c r="BE302" s="159"/>
      <c r="BF302" s="159"/>
      <c r="BG302" s="159"/>
      <c r="BH302" s="160"/>
    </row>
    <row r="303" spans="1:60" s="8" customFormat="1" ht="24.75" customHeight="1" x14ac:dyDescent="0.25">
      <c r="A303" s="165"/>
      <c r="B303" s="165"/>
      <c r="C303" s="166"/>
      <c r="D303" s="94" t="s">
        <v>27</v>
      </c>
      <c r="E303" s="94" t="s">
        <v>26</v>
      </c>
      <c r="F303" s="94" t="s">
        <v>25</v>
      </c>
      <c r="G303" s="94" t="s">
        <v>204</v>
      </c>
      <c r="H303" s="94" t="s">
        <v>207</v>
      </c>
      <c r="I303" s="94" t="s">
        <v>208</v>
      </c>
      <c r="J303" s="94" t="s">
        <v>210</v>
      </c>
      <c r="K303" s="94" t="s">
        <v>211</v>
      </c>
      <c r="L303" s="94" t="s">
        <v>212</v>
      </c>
      <c r="M303" s="94" t="s">
        <v>219</v>
      </c>
      <c r="N303" s="94" t="s">
        <v>213</v>
      </c>
      <c r="O303" s="94" t="s">
        <v>214</v>
      </c>
      <c r="P303" s="94" t="s">
        <v>215</v>
      </c>
      <c r="Q303" s="94" t="s">
        <v>216</v>
      </c>
      <c r="R303" s="94" t="s">
        <v>217</v>
      </c>
      <c r="S303" s="94" t="s">
        <v>218</v>
      </c>
      <c r="T303" s="94" t="s">
        <v>205</v>
      </c>
      <c r="U303" s="165"/>
      <c r="V303" s="165"/>
      <c r="W303" s="166"/>
      <c r="X303" s="94" t="s">
        <v>27</v>
      </c>
      <c r="Y303" s="94" t="s">
        <v>26</v>
      </c>
      <c r="Z303" s="94" t="s">
        <v>25</v>
      </c>
      <c r="AA303" s="94" t="s">
        <v>204</v>
      </c>
      <c r="AB303" s="94" t="s">
        <v>207</v>
      </c>
      <c r="AC303" s="94" t="s">
        <v>208</v>
      </c>
      <c r="AD303" s="94" t="s">
        <v>210</v>
      </c>
      <c r="AE303" s="94" t="s">
        <v>211</v>
      </c>
      <c r="AF303" s="94" t="s">
        <v>212</v>
      </c>
      <c r="AG303" s="94" t="s">
        <v>219</v>
      </c>
      <c r="AH303" s="94" t="s">
        <v>213</v>
      </c>
      <c r="AI303" s="94" t="s">
        <v>214</v>
      </c>
      <c r="AJ303" s="94" t="s">
        <v>215</v>
      </c>
      <c r="AK303" s="94" t="s">
        <v>216</v>
      </c>
      <c r="AL303" s="94" t="s">
        <v>217</v>
      </c>
      <c r="AM303" s="94" t="s">
        <v>218</v>
      </c>
      <c r="AN303" s="94" t="s">
        <v>205</v>
      </c>
      <c r="AO303" s="165"/>
      <c r="AP303" s="165"/>
      <c r="AQ303" s="166"/>
      <c r="AR303" s="94" t="s">
        <v>27</v>
      </c>
      <c r="AS303" s="94" t="s">
        <v>26</v>
      </c>
      <c r="AT303" s="94" t="s">
        <v>25</v>
      </c>
      <c r="AU303" s="94" t="s">
        <v>204</v>
      </c>
      <c r="AV303" s="94" t="s">
        <v>207</v>
      </c>
      <c r="AW303" s="94" t="s">
        <v>208</v>
      </c>
      <c r="AX303" s="94" t="s">
        <v>210</v>
      </c>
      <c r="AY303" s="94" t="s">
        <v>211</v>
      </c>
      <c r="AZ303" s="94" t="s">
        <v>212</v>
      </c>
      <c r="BA303" s="94" t="s">
        <v>219</v>
      </c>
      <c r="BB303" s="94" t="s">
        <v>213</v>
      </c>
      <c r="BC303" s="94" t="s">
        <v>214</v>
      </c>
      <c r="BD303" s="94" t="s">
        <v>215</v>
      </c>
      <c r="BE303" s="94" t="s">
        <v>216</v>
      </c>
      <c r="BF303" s="94" t="s">
        <v>217</v>
      </c>
      <c r="BG303" s="94" t="s">
        <v>218</v>
      </c>
      <c r="BH303" s="94" t="s">
        <v>205</v>
      </c>
    </row>
    <row r="304" spans="1:60" s="8" customFormat="1" ht="15.75" customHeight="1" x14ac:dyDescent="0.25">
      <c r="A304" s="164" t="s">
        <v>49</v>
      </c>
      <c r="B304" s="164"/>
      <c r="C304" s="164"/>
      <c r="D304" s="164"/>
      <c r="E304" s="164"/>
      <c r="F304" s="164"/>
      <c r="G304" s="164"/>
      <c r="H304" s="164"/>
      <c r="I304" s="164"/>
      <c r="J304" s="164"/>
      <c r="K304" s="164"/>
      <c r="L304" s="164"/>
      <c r="M304" s="164"/>
      <c r="N304" s="164"/>
      <c r="O304" s="164"/>
      <c r="P304" s="164"/>
      <c r="Q304" s="164"/>
      <c r="R304" s="164"/>
      <c r="S304" s="164"/>
      <c r="T304" s="164"/>
      <c r="U304" s="164" t="s">
        <v>49</v>
      </c>
      <c r="V304" s="164"/>
      <c r="W304" s="164"/>
      <c r="X304" s="164"/>
      <c r="Y304" s="164"/>
      <c r="Z304" s="164"/>
      <c r="AA304" s="164"/>
      <c r="AB304" s="164"/>
      <c r="AC304" s="164"/>
      <c r="AD304" s="164"/>
      <c r="AE304" s="164"/>
      <c r="AF304" s="164"/>
      <c r="AG304" s="164"/>
      <c r="AH304" s="164"/>
      <c r="AI304" s="164"/>
      <c r="AJ304" s="164"/>
      <c r="AK304" s="164"/>
      <c r="AL304" s="164"/>
      <c r="AM304" s="164"/>
      <c r="AN304" s="164"/>
      <c r="AO304" s="164" t="s">
        <v>49</v>
      </c>
      <c r="AP304" s="164"/>
      <c r="AQ304" s="164"/>
      <c r="AR304" s="164"/>
      <c r="AS304" s="164"/>
      <c r="AT304" s="164"/>
      <c r="AU304" s="164"/>
      <c r="AV304" s="164"/>
      <c r="AW304" s="164"/>
      <c r="AX304" s="164"/>
      <c r="AY304" s="164"/>
      <c r="AZ304" s="164"/>
      <c r="BA304" s="164"/>
      <c r="BB304" s="164"/>
      <c r="BC304" s="164"/>
      <c r="BD304" s="164"/>
      <c r="BE304" s="164"/>
      <c r="BF304" s="164"/>
      <c r="BG304" s="164"/>
      <c r="BH304" s="164"/>
    </row>
    <row r="305" spans="1:60" s="8" customFormat="1" ht="15.75" customHeight="1" x14ac:dyDescent="0.25">
      <c r="A305" s="164" t="s">
        <v>23</v>
      </c>
      <c r="B305" s="164"/>
      <c r="C305" s="164"/>
      <c r="D305" s="164"/>
      <c r="E305" s="164"/>
      <c r="F305" s="164"/>
      <c r="G305" s="164"/>
      <c r="H305" s="164"/>
      <c r="I305" s="164"/>
      <c r="J305" s="164"/>
      <c r="K305" s="164"/>
      <c r="L305" s="164"/>
      <c r="M305" s="164"/>
      <c r="N305" s="164"/>
      <c r="O305" s="164"/>
      <c r="P305" s="164"/>
      <c r="Q305" s="164"/>
      <c r="R305" s="164"/>
      <c r="S305" s="164"/>
      <c r="T305" s="164"/>
      <c r="U305" s="164" t="s">
        <v>23</v>
      </c>
      <c r="V305" s="164"/>
      <c r="W305" s="164"/>
      <c r="X305" s="164"/>
      <c r="Y305" s="164"/>
      <c r="Z305" s="164"/>
      <c r="AA305" s="164"/>
      <c r="AB305" s="164"/>
      <c r="AC305" s="164"/>
      <c r="AD305" s="164"/>
      <c r="AE305" s="164"/>
      <c r="AF305" s="164"/>
      <c r="AG305" s="164"/>
      <c r="AH305" s="164"/>
      <c r="AI305" s="164"/>
      <c r="AJ305" s="164"/>
      <c r="AK305" s="164"/>
      <c r="AL305" s="164"/>
      <c r="AM305" s="164"/>
      <c r="AN305" s="164"/>
      <c r="AO305" s="164" t="s">
        <v>23</v>
      </c>
      <c r="AP305" s="164"/>
      <c r="AQ305" s="164"/>
      <c r="AR305" s="164"/>
      <c r="AS305" s="164"/>
      <c r="AT305" s="164"/>
      <c r="AU305" s="164"/>
      <c r="AV305" s="164"/>
      <c r="AW305" s="164"/>
      <c r="AX305" s="164"/>
      <c r="AY305" s="164"/>
      <c r="AZ305" s="164"/>
      <c r="BA305" s="164"/>
      <c r="BB305" s="164"/>
      <c r="BC305" s="164"/>
      <c r="BD305" s="164"/>
      <c r="BE305" s="164"/>
      <c r="BF305" s="164"/>
      <c r="BG305" s="164"/>
      <c r="BH305" s="164"/>
    </row>
    <row r="306" spans="1:60" s="8" customFormat="1" ht="15.75" customHeight="1" x14ac:dyDescent="0.25">
      <c r="A306" s="71" t="s">
        <v>197</v>
      </c>
      <c r="B306" s="65" t="str">
        <f>'[1]ФРУКТЫ, ОВОЩИ'!$E$473</f>
        <v>Салат витаминный</v>
      </c>
      <c r="C306" s="71">
        <f>'[1]ФРУКТЫ, ОВОЩИ'!$E$348</f>
        <v>60</v>
      </c>
      <c r="D306" s="109">
        <f>'[1]ФРУКТЫ, ОВОЩИ'!$A$494</f>
        <v>0.66</v>
      </c>
      <c r="E306" s="109">
        <f>'[1]ФРУКТЫ, ОВОЩИ'!$C$494</f>
        <v>4.4000000000000004</v>
      </c>
      <c r="F306" s="109">
        <f>'[1]ФРУКТЫ, ОВОЩИ'!$E$494</f>
        <v>6.36</v>
      </c>
      <c r="G306" s="109">
        <f>'[1]ФРУКТЫ, ОВОЩИ'!$G$494</f>
        <v>69.12</v>
      </c>
      <c r="H306" s="109">
        <v>0</v>
      </c>
      <c r="I306" s="109">
        <v>0</v>
      </c>
      <c r="J306" s="109">
        <v>174.5</v>
      </c>
      <c r="K306" s="109">
        <v>1.2</v>
      </c>
      <c r="L306" s="109">
        <v>2.0499999999999998</v>
      </c>
      <c r="M306" s="109">
        <v>2.25</v>
      </c>
      <c r="N306" s="109">
        <v>2.71</v>
      </c>
      <c r="O306" s="109">
        <v>0.5</v>
      </c>
      <c r="P306" s="109">
        <v>3.2</v>
      </c>
      <c r="Q306" s="109">
        <v>0</v>
      </c>
      <c r="R306" s="109">
        <v>0</v>
      </c>
      <c r="S306" s="109">
        <v>0</v>
      </c>
      <c r="T306" s="109">
        <f>'[1]ФРУКТЫ, ОВОЩИ'!$I$494</f>
        <v>3.42</v>
      </c>
      <c r="U306" s="71" t="s">
        <v>198</v>
      </c>
      <c r="V306" s="65" t="str">
        <f>'[1]ФРУКТЫ, ОВОЩИ'!$P$473</f>
        <v>Салат витаминный</v>
      </c>
      <c r="W306" s="71">
        <f>'[1]ФРУКТЫ, ОВОЩИ'!$P$348</f>
        <v>100</v>
      </c>
      <c r="X306" s="109">
        <f>'[1]ФРУКТЫ, ОВОЩИ'!$L$494</f>
        <v>1.1000000000000001</v>
      </c>
      <c r="Y306" s="109">
        <f>'[1]ФРУКТЫ, ОВОЩИ'!$N$494</f>
        <v>9.1</v>
      </c>
      <c r="Z306" s="109">
        <f>'[1]ФРУКТЫ, ОВОЩИ'!$P$494</f>
        <v>10.6</v>
      </c>
      <c r="AA306" s="109">
        <f>'[1]ФРУКТЫ, ОВОЩИ'!$R$494</f>
        <v>115.2</v>
      </c>
      <c r="AB306" s="109">
        <v>0</v>
      </c>
      <c r="AC306" s="109">
        <v>0</v>
      </c>
      <c r="AD306" s="109">
        <v>290.83333333333331</v>
      </c>
      <c r="AE306" s="109">
        <v>1</v>
      </c>
      <c r="AF306" s="109">
        <v>3.4166666666666661</v>
      </c>
      <c r="AG306" s="109">
        <v>3.75</v>
      </c>
      <c r="AH306" s="109">
        <v>4.5166666666666666</v>
      </c>
      <c r="AI306" s="109">
        <v>1.6</v>
      </c>
      <c r="AJ306" s="109">
        <v>5.333333333333333</v>
      </c>
      <c r="AK306" s="109">
        <v>0</v>
      </c>
      <c r="AL306" s="109">
        <v>0</v>
      </c>
      <c r="AM306" s="109">
        <v>0</v>
      </c>
      <c r="AN306" s="109">
        <f>'[1]ФРУКТЫ, ОВОЩИ'!$T$494</f>
        <v>5.7</v>
      </c>
      <c r="AO306" s="71" t="s">
        <v>198</v>
      </c>
      <c r="AP306" s="65" t="str">
        <f>'[1]ФРУКТЫ, ОВОЩИ'!$P$473</f>
        <v>Салат витаминный</v>
      </c>
      <c r="AQ306" s="71">
        <f>'[1]ФРУКТЫ, ОВОЩИ'!$P$348</f>
        <v>100</v>
      </c>
      <c r="AR306" s="109">
        <f>'[1]ФРУКТЫ, ОВОЩИ'!$L$494</f>
        <v>1.1000000000000001</v>
      </c>
      <c r="AS306" s="109">
        <f>'[1]ФРУКТЫ, ОВОЩИ'!$N$494</f>
        <v>9.1</v>
      </c>
      <c r="AT306" s="109">
        <f>'[1]ФРУКТЫ, ОВОЩИ'!$P$494</f>
        <v>10.6</v>
      </c>
      <c r="AU306" s="109">
        <f>'[1]ФРУКТЫ, ОВОЩИ'!$R$494</f>
        <v>115.2</v>
      </c>
      <c r="AV306" s="109">
        <v>0</v>
      </c>
      <c r="AW306" s="109">
        <v>0</v>
      </c>
      <c r="AX306" s="109">
        <v>290.83333333333331</v>
      </c>
      <c r="AY306" s="109">
        <v>1</v>
      </c>
      <c r="AZ306" s="109">
        <v>3.4166666666666661</v>
      </c>
      <c r="BA306" s="109">
        <v>3.75</v>
      </c>
      <c r="BB306" s="109">
        <v>4.5166666666666666</v>
      </c>
      <c r="BC306" s="109">
        <v>1.6</v>
      </c>
      <c r="BD306" s="109">
        <v>5.333333333333333</v>
      </c>
      <c r="BE306" s="109">
        <v>0</v>
      </c>
      <c r="BF306" s="109">
        <v>0</v>
      </c>
      <c r="BG306" s="109">
        <v>0</v>
      </c>
      <c r="BH306" s="109">
        <f>'[1]ФРУКТЫ, ОВОЩИ'!$T$494</f>
        <v>5.7</v>
      </c>
    </row>
    <row r="307" spans="1:60" s="8" customFormat="1" ht="15.75" customHeight="1" x14ac:dyDescent="0.25">
      <c r="A307" s="115" t="s">
        <v>193</v>
      </c>
      <c r="B307" s="117" t="str">
        <f>'[1]МЯСО, РЫБА'!$E$585</f>
        <v>Рыба, тушенная в томате с овощами</v>
      </c>
      <c r="C307" s="99" t="s">
        <v>194</v>
      </c>
      <c r="D307" s="112">
        <f>'[1]МЯСО, РЫБА'!$A$604</f>
        <v>9.6999999999999993</v>
      </c>
      <c r="E307" s="112">
        <f>'[1]МЯСО, РЫБА'!$C$604</f>
        <v>6.8</v>
      </c>
      <c r="F307" s="112">
        <f>'[1]МЯСО, РЫБА'!$E$604</f>
        <v>4.2</v>
      </c>
      <c r="G307" s="112">
        <f>'[1]МЯСО, РЫБА'!$G$604</f>
        <v>119.7</v>
      </c>
      <c r="H307" s="112">
        <v>0</v>
      </c>
      <c r="I307" s="112">
        <v>0</v>
      </c>
      <c r="J307" s="112">
        <v>66.8</v>
      </c>
      <c r="K307" s="112">
        <v>4.5999999999999996</v>
      </c>
      <c r="L307" s="112">
        <v>40.799999999999997</v>
      </c>
      <c r="M307" s="112">
        <v>96</v>
      </c>
      <c r="N307" s="112">
        <v>9.69</v>
      </c>
      <c r="O307" s="112">
        <v>0.5</v>
      </c>
      <c r="P307" s="112">
        <v>54</v>
      </c>
      <c r="Q307" s="112">
        <v>0.1</v>
      </c>
      <c r="R307" s="112">
        <v>0</v>
      </c>
      <c r="S307" s="112">
        <v>1.2</v>
      </c>
      <c r="T307" s="112">
        <f>'[1]МЯСО, РЫБА'!$I$604</f>
        <v>2</v>
      </c>
      <c r="U307" s="115" t="s">
        <v>195</v>
      </c>
      <c r="V307" s="117" t="str">
        <f>'[1]МЯСО, РЫБА'!$P$585</f>
        <v>Рыба, тушенная в томате с овощами</v>
      </c>
      <c r="W307" s="99" t="s">
        <v>196</v>
      </c>
      <c r="X307" s="112">
        <f>'[1]МЯСО, РЫБА'!$L$604</f>
        <v>11.64</v>
      </c>
      <c r="Y307" s="112">
        <f>'[1]МЯСО, РЫБА'!$N$604</f>
        <v>8.16</v>
      </c>
      <c r="Z307" s="112">
        <f>'[1]МЯСО, РЫБА'!$P$604</f>
        <v>5.04</v>
      </c>
      <c r="AA307" s="112">
        <f>'[1]МЯСО, РЫБА'!$R$604</f>
        <v>143.63999999999999</v>
      </c>
      <c r="AB307" s="112">
        <v>0</v>
      </c>
      <c r="AC307" s="112">
        <v>0</v>
      </c>
      <c r="AD307" s="112">
        <v>153</v>
      </c>
      <c r="AE307" s="112">
        <v>0.5</v>
      </c>
      <c r="AF307" s="112">
        <v>48.96</v>
      </c>
      <c r="AG307" s="112">
        <v>115.2</v>
      </c>
      <c r="AH307" s="112">
        <v>11.628</v>
      </c>
      <c r="AI307" s="112">
        <v>1.2</v>
      </c>
      <c r="AJ307" s="112">
        <v>64.8</v>
      </c>
      <c r="AK307" s="112">
        <v>0.05</v>
      </c>
      <c r="AL307" s="112">
        <v>0</v>
      </c>
      <c r="AM307" s="112">
        <v>0</v>
      </c>
      <c r="AN307" s="112">
        <f>'[1]МЯСО, РЫБА'!$T$604</f>
        <v>2.4</v>
      </c>
      <c r="AO307" s="115" t="s">
        <v>195</v>
      </c>
      <c r="AP307" s="117" t="str">
        <f>'[1]МЯСО, РЫБА'!$P$585</f>
        <v>Рыба, тушенная в томате с овощами</v>
      </c>
      <c r="AQ307" s="99" t="s">
        <v>196</v>
      </c>
      <c r="AR307" s="112">
        <f>'[1]МЯСО, РЫБА'!$L$604</f>
        <v>11.64</v>
      </c>
      <c r="AS307" s="112">
        <f>'[1]МЯСО, РЫБА'!$N$604</f>
        <v>8.16</v>
      </c>
      <c r="AT307" s="112">
        <f>'[1]МЯСО, РЫБА'!$P$604</f>
        <v>5.04</v>
      </c>
      <c r="AU307" s="112">
        <f>'[1]МЯСО, РЫБА'!$R$604</f>
        <v>143.63999999999999</v>
      </c>
      <c r="AV307" s="112">
        <v>0</v>
      </c>
      <c r="AW307" s="112">
        <v>0</v>
      </c>
      <c r="AX307" s="112">
        <v>153</v>
      </c>
      <c r="AY307" s="112">
        <v>0.5</v>
      </c>
      <c r="AZ307" s="112">
        <v>48.96</v>
      </c>
      <c r="BA307" s="112">
        <v>115.2</v>
      </c>
      <c r="BB307" s="112">
        <v>11.628</v>
      </c>
      <c r="BC307" s="112">
        <v>1.2</v>
      </c>
      <c r="BD307" s="112">
        <v>64.8</v>
      </c>
      <c r="BE307" s="112">
        <v>0.05</v>
      </c>
      <c r="BF307" s="112">
        <v>0</v>
      </c>
      <c r="BG307" s="112">
        <v>0</v>
      </c>
      <c r="BH307" s="112">
        <f>'[1]МЯСО, РЫБА'!$T$604</f>
        <v>2.4</v>
      </c>
    </row>
    <row r="308" spans="1:60" s="8" customFormat="1" ht="15.75" customHeight="1" x14ac:dyDescent="0.25">
      <c r="A308" s="73" t="s">
        <v>48</v>
      </c>
      <c r="B308" s="118" t="str">
        <f>[1]ГАРНИРЫ!$E$269</f>
        <v>Картофель отварной</v>
      </c>
      <c r="C308" s="99">
        <f>[1]ГАРНИРЫ!$E$272</f>
        <v>150</v>
      </c>
      <c r="D308" s="112">
        <f>[1]ГАРНИРЫ!$A$289</f>
        <v>2.8</v>
      </c>
      <c r="E308" s="112">
        <f>[1]ГАРНИРЫ!$C$289</f>
        <v>4.8</v>
      </c>
      <c r="F308" s="112">
        <f>[1]ГАРНИРЫ!$E$289</f>
        <v>24.6</v>
      </c>
      <c r="G308" s="112">
        <f>[1]ГАРНИРЫ!$G$289</f>
        <v>137.19999999999999</v>
      </c>
      <c r="H308" s="112">
        <v>0</v>
      </c>
      <c r="I308" s="112">
        <v>0</v>
      </c>
      <c r="J308" s="112">
        <v>2</v>
      </c>
      <c r="K308" s="112">
        <v>1</v>
      </c>
      <c r="L308" s="112">
        <v>13.66</v>
      </c>
      <c r="M308" s="112">
        <v>55.79</v>
      </c>
      <c r="N308" s="112">
        <v>10</v>
      </c>
      <c r="O308" s="112">
        <v>0.5</v>
      </c>
      <c r="P308" s="112">
        <v>56</v>
      </c>
      <c r="Q308" s="112">
        <v>0</v>
      </c>
      <c r="R308" s="112">
        <v>0</v>
      </c>
      <c r="S308" s="112">
        <v>0</v>
      </c>
      <c r="T308" s="112">
        <f>[1]ГАРНИРЫ!$I$289</f>
        <v>15.3</v>
      </c>
      <c r="U308" s="73" t="s">
        <v>88</v>
      </c>
      <c r="V308" s="118" t="str">
        <f>[1]ГАРНИРЫ!$P$269</f>
        <v>Картофель отварной</v>
      </c>
      <c r="W308" s="99">
        <f>[1]ГАРНИРЫ!$P$272</f>
        <v>180</v>
      </c>
      <c r="X308" s="112">
        <f>[1]ГАРНИРЫ!$L$289</f>
        <v>3.3599999999999994</v>
      </c>
      <c r="Y308" s="112">
        <f>[1]ГАРНИРЫ!$N$289</f>
        <v>5.76</v>
      </c>
      <c r="Z308" s="112">
        <f>[1]ГАРНИРЫ!$P$289</f>
        <v>29.52</v>
      </c>
      <c r="AA308" s="112">
        <f>[1]ГАРНИРЫ!$R$289</f>
        <v>164.64</v>
      </c>
      <c r="AB308" s="112">
        <v>0</v>
      </c>
      <c r="AC308" s="112">
        <v>0</v>
      </c>
      <c r="AD308" s="112">
        <v>2.4</v>
      </c>
      <c r="AE308" s="112">
        <v>0.6</v>
      </c>
      <c r="AF308" s="112">
        <v>16.391999999999999</v>
      </c>
      <c r="AG308" s="112">
        <v>66.948000000000008</v>
      </c>
      <c r="AH308" s="112">
        <v>12</v>
      </c>
      <c r="AI308" s="112">
        <v>1.2</v>
      </c>
      <c r="AJ308" s="112">
        <v>67.2</v>
      </c>
      <c r="AK308" s="112">
        <v>0</v>
      </c>
      <c r="AL308" s="112">
        <v>0</v>
      </c>
      <c r="AM308" s="112">
        <v>0</v>
      </c>
      <c r="AN308" s="112">
        <f>[1]ГАРНИРЫ!$T$289</f>
        <v>18.36</v>
      </c>
      <c r="AO308" s="73" t="s">
        <v>88</v>
      </c>
      <c r="AP308" s="118" t="str">
        <f>[1]ГАРНИРЫ!$P$269</f>
        <v>Картофель отварной</v>
      </c>
      <c r="AQ308" s="99">
        <f>[1]ГАРНИРЫ!$P$272</f>
        <v>180</v>
      </c>
      <c r="AR308" s="112">
        <f>[1]ГАРНИРЫ!$L$289</f>
        <v>3.3599999999999994</v>
      </c>
      <c r="AS308" s="112">
        <f>[1]ГАРНИРЫ!$N$289</f>
        <v>5.76</v>
      </c>
      <c r="AT308" s="112">
        <f>[1]ГАРНИРЫ!$P$289</f>
        <v>29.52</v>
      </c>
      <c r="AU308" s="112">
        <f>[1]ГАРНИРЫ!$R$289</f>
        <v>164.64</v>
      </c>
      <c r="AV308" s="112">
        <v>0</v>
      </c>
      <c r="AW308" s="112">
        <v>0</v>
      </c>
      <c r="AX308" s="112">
        <v>2.4</v>
      </c>
      <c r="AY308" s="112">
        <v>0.6</v>
      </c>
      <c r="AZ308" s="112">
        <v>16.391999999999999</v>
      </c>
      <c r="BA308" s="112">
        <v>66.948000000000008</v>
      </c>
      <c r="BB308" s="112">
        <v>12</v>
      </c>
      <c r="BC308" s="112">
        <v>1.2</v>
      </c>
      <c r="BD308" s="112">
        <v>67.2</v>
      </c>
      <c r="BE308" s="112">
        <v>0</v>
      </c>
      <c r="BF308" s="112">
        <v>0</v>
      </c>
      <c r="BG308" s="112">
        <v>0</v>
      </c>
      <c r="BH308" s="112">
        <f>[1]ГАРНИРЫ!$T$289</f>
        <v>18.36</v>
      </c>
    </row>
    <row r="309" spans="1:60" s="8" customFormat="1" ht="15.6" customHeight="1" x14ac:dyDescent="0.25">
      <c r="A309" s="70" t="s">
        <v>11</v>
      </c>
      <c r="B309" s="65" t="str">
        <f>[1]НАПИТКИ!$P$220</f>
        <v>Сок фруктовый</v>
      </c>
      <c r="C309" s="71">
        <f>[1]НАПИТКИ!$P$223</f>
        <v>200</v>
      </c>
      <c r="D309" s="109">
        <f>[1]НАПИТКИ!$L$241</f>
        <v>2</v>
      </c>
      <c r="E309" s="109">
        <f>[1]НАПИТКИ!$N$241</f>
        <v>0.16666666666666666</v>
      </c>
      <c r="F309" s="109">
        <f>[1]НАПИТКИ!$P$241</f>
        <v>3.7777777777777777</v>
      </c>
      <c r="G309" s="109">
        <f>[1]НАПИТКИ!$R$241</f>
        <v>24.888888888888889</v>
      </c>
      <c r="H309" s="109">
        <v>0.02</v>
      </c>
      <c r="I309" s="109">
        <v>0</v>
      </c>
      <c r="J309" s="109">
        <v>0</v>
      </c>
      <c r="K309" s="109">
        <v>0</v>
      </c>
      <c r="L309" s="109">
        <v>14</v>
      </c>
      <c r="M309" s="109">
        <v>14</v>
      </c>
      <c r="N309" s="109">
        <v>8</v>
      </c>
      <c r="O309" s="109">
        <v>0.22</v>
      </c>
      <c r="P309" s="109">
        <v>75</v>
      </c>
      <c r="Q309" s="109">
        <v>0</v>
      </c>
      <c r="R309" s="109">
        <v>0</v>
      </c>
      <c r="S309" s="109">
        <v>0</v>
      </c>
      <c r="T309" s="109">
        <f>[1]НАПИТКИ!$T$241</f>
        <v>8</v>
      </c>
      <c r="U309" s="70" t="s">
        <v>11</v>
      </c>
      <c r="V309" s="65" t="str">
        <f>[1]НАПИТКИ!$P$220</f>
        <v>Сок фруктовый</v>
      </c>
      <c r="W309" s="71">
        <f>[1]НАПИТКИ!$P$223</f>
        <v>200</v>
      </c>
      <c r="X309" s="109">
        <f>[1]НАПИТКИ!$L$241</f>
        <v>2</v>
      </c>
      <c r="Y309" s="109">
        <f>[1]НАПИТКИ!$N$241</f>
        <v>0.16666666666666666</v>
      </c>
      <c r="Z309" s="109">
        <f>[1]НАПИТКИ!$P$241</f>
        <v>3.7777777777777777</v>
      </c>
      <c r="AA309" s="109">
        <f>[1]НАПИТКИ!$R$241</f>
        <v>24.888888888888889</v>
      </c>
      <c r="AB309" s="109">
        <v>0.02</v>
      </c>
      <c r="AC309" s="109">
        <v>0</v>
      </c>
      <c r="AD309" s="109">
        <v>0</v>
      </c>
      <c r="AE309" s="109">
        <v>0</v>
      </c>
      <c r="AF309" s="109">
        <v>14</v>
      </c>
      <c r="AG309" s="109">
        <v>14</v>
      </c>
      <c r="AH309" s="109">
        <v>8</v>
      </c>
      <c r="AI309" s="109">
        <v>0.22</v>
      </c>
      <c r="AJ309" s="109">
        <v>75</v>
      </c>
      <c r="AK309" s="109">
        <v>0</v>
      </c>
      <c r="AL309" s="109">
        <v>0</v>
      </c>
      <c r="AM309" s="109">
        <v>0</v>
      </c>
      <c r="AN309" s="109">
        <f>[1]НАПИТКИ!$T$241</f>
        <v>8</v>
      </c>
      <c r="AO309" s="70" t="s">
        <v>11</v>
      </c>
      <c r="AP309" s="65" t="str">
        <f>[1]НАПИТКИ!$P$220</f>
        <v>Сок фруктовый</v>
      </c>
      <c r="AQ309" s="71">
        <f>[1]НАПИТКИ!$P$223</f>
        <v>200</v>
      </c>
      <c r="AR309" s="109">
        <f>[1]НАПИТКИ!$L$241</f>
        <v>2</v>
      </c>
      <c r="AS309" s="109">
        <f>[1]НАПИТКИ!$N$241</f>
        <v>0.16666666666666666</v>
      </c>
      <c r="AT309" s="109">
        <f>[1]НАПИТКИ!$P$241</f>
        <v>3.7777777777777777</v>
      </c>
      <c r="AU309" s="109">
        <f>[1]НАПИТКИ!$R$241</f>
        <v>24.888888888888889</v>
      </c>
      <c r="AV309" s="109">
        <v>0.02</v>
      </c>
      <c r="AW309" s="109">
        <v>0</v>
      </c>
      <c r="AX309" s="109">
        <v>0</v>
      </c>
      <c r="AY309" s="109">
        <v>0</v>
      </c>
      <c r="AZ309" s="109">
        <v>14</v>
      </c>
      <c r="BA309" s="109">
        <v>14</v>
      </c>
      <c r="BB309" s="109">
        <v>8</v>
      </c>
      <c r="BC309" s="109">
        <v>0.22</v>
      </c>
      <c r="BD309" s="109">
        <v>75</v>
      </c>
      <c r="BE309" s="109">
        <v>0</v>
      </c>
      <c r="BF309" s="109">
        <v>0</v>
      </c>
      <c r="BG309" s="109">
        <v>0</v>
      </c>
      <c r="BH309" s="109">
        <f>[1]НАПИТКИ!$T$241</f>
        <v>8</v>
      </c>
    </row>
    <row r="310" spans="1:60" s="8" customFormat="1" ht="15.6" customHeight="1" x14ac:dyDescent="0.25">
      <c r="A310" s="70" t="s">
        <v>18</v>
      </c>
      <c r="B310" s="65" t="str">
        <f>'[1]ГАСТРОНОМИЯ, ВЫПЕЧКА'!$E$52</f>
        <v>Хлеб пшеничный</v>
      </c>
      <c r="C310" s="71">
        <f>'[1]ГАСТРОНОМИЯ, ВЫПЕЧКА'!$E$54</f>
        <v>35</v>
      </c>
      <c r="D310" s="109">
        <f>'[1]ГАСТРОНОМИЯ, ВЫПЕЧКА'!$A$72</f>
        <v>0.3</v>
      </c>
      <c r="E310" s="109">
        <f>'[1]ГАСТРОНОМИЯ, ВЫПЕЧКА'!$C$72</f>
        <v>0.04</v>
      </c>
      <c r="F310" s="109">
        <f>'[1]ГАСТРОНОМИЯ, ВЫПЕЧКА'!$E$72</f>
        <v>17</v>
      </c>
      <c r="G310" s="109">
        <f>'[1]ГАСТРОНОМИЯ, ВЫПЕЧКА'!$G$72</f>
        <v>73</v>
      </c>
      <c r="H310" s="109">
        <v>0.02</v>
      </c>
      <c r="I310" s="109">
        <v>0.3</v>
      </c>
      <c r="J310" s="109">
        <v>0</v>
      </c>
      <c r="K310" s="109">
        <v>0</v>
      </c>
      <c r="L310" s="109">
        <v>4.5999999999999996</v>
      </c>
      <c r="M310" s="109">
        <v>17.399999999999999</v>
      </c>
      <c r="N310" s="109">
        <v>6.6</v>
      </c>
      <c r="O310" s="109">
        <v>0.22</v>
      </c>
      <c r="P310" s="109">
        <v>8</v>
      </c>
      <c r="Q310" s="109">
        <v>0</v>
      </c>
      <c r="R310" s="109">
        <v>0</v>
      </c>
      <c r="S310" s="109">
        <v>0</v>
      </c>
      <c r="T310" s="109">
        <f>'[1]ГАСТРОНОМИЯ, ВЫПЕЧКА'!$I$72</f>
        <v>0</v>
      </c>
      <c r="U310" s="70" t="s">
        <v>9</v>
      </c>
      <c r="V310" s="65" t="str">
        <f>'[1]ГАСТРОНОМИЯ, ВЫПЕЧКА'!$AA$52</f>
        <v>Хлеб пшеничный</v>
      </c>
      <c r="W310" s="71">
        <f>'[1]ГАСТРОНОМИЯ, ВЫПЕЧКА'!$AL$54</f>
        <v>50</v>
      </c>
      <c r="X310" s="109">
        <f>'[1]ГАСТРОНОМИЯ, ВЫПЕЧКА'!$AH$72</f>
        <v>0.42857142857142855</v>
      </c>
      <c r="Y310" s="109">
        <f>'[1]ГАСТРОНОМИЯ, ВЫПЕЧКА'!$AJ$72</f>
        <v>5.7142857142857141E-2</v>
      </c>
      <c r="Z310" s="109">
        <f>'[1]ГАСТРОНОМИЯ, ВЫПЕЧКА'!$AL$72</f>
        <v>24.285714285714285</v>
      </c>
      <c r="AA310" s="109">
        <f>'[1]ГАСТРОНОМИЯ, ВЫПЕЧКА'!$AN$72</f>
        <v>104.28571428571429</v>
      </c>
      <c r="AB310" s="109">
        <v>2.8571428571428571E-2</v>
      </c>
      <c r="AC310" s="109">
        <v>0.42857142857142855</v>
      </c>
      <c r="AD310" s="109">
        <v>0</v>
      </c>
      <c r="AE310" s="109">
        <v>0</v>
      </c>
      <c r="AF310" s="109">
        <v>6.5714285714285703</v>
      </c>
      <c r="AG310" s="109">
        <v>24.857142857142854</v>
      </c>
      <c r="AH310" s="109">
        <v>9.4285714285714288</v>
      </c>
      <c r="AI310" s="109">
        <v>0.31428571428571428</v>
      </c>
      <c r="AJ310" s="109">
        <v>11.428571428571429</v>
      </c>
      <c r="AK310" s="109">
        <v>0</v>
      </c>
      <c r="AL310" s="109">
        <v>0</v>
      </c>
      <c r="AM310" s="109">
        <v>0</v>
      </c>
      <c r="AN310" s="109">
        <f>'[1]ГАСТРОНОМИЯ, ВЫПЕЧКА'!$AP$72</f>
        <v>0</v>
      </c>
      <c r="AO310" s="70" t="s">
        <v>9</v>
      </c>
      <c r="AP310" s="65" t="str">
        <f>'[1]ГАСТРОНОМИЯ, ВЫПЕЧКА'!$AA$52</f>
        <v>Хлеб пшеничный</v>
      </c>
      <c r="AQ310" s="71">
        <f>'[1]ГАСТРОНОМИЯ, ВЫПЕЧКА'!$AL$54</f>
        <v>50</v>
      </c>
      <c r="AR310" s="109">
        <f>'[1]ГАСТРОНОМИЯ, ВЫПЕЧКА'!$AH$72</f>
        <v>0.42857142857142855</v>
      </c>
      <c r="AS310" s="109">
        <f>'[1]ГАСТРОНОМИЯ, ВЫПЕЧКА'!$AJ$72</f>
        <v>5.7142857142857141E-2</v>
      </c>
      <c r="AT310" s="109">
        <f>'[1]ГАСТРОНОМИЯ, ВЫПЕЧКА'!$AL$72</f>
        <v>24.285714285714285</v>
      </c>
      <c r="AU310" s="109">
        <f>'[1]ГАСТРОНОМИЯ, ВЫПЕЧКА'!$AN$72</f>
        <v>104.28571428571429</v>
      </c>
      <c r="AV310" s="109">
        <v>2.8571428571428571E-2</v>
      </c>
      <c r="AW310" s="109">
        <v>0.42857142857142855</v>
      </c>
      <c r="AX310" s="109">
        <v>0</v>
      </c>
      <c r="AY310" s="109">
        <v>0</v>
      </c>
      <c r="AZ310" s="109">
        <v>6.5714285714285703</v>
      </c>
      <c r="BA310" s="109">
        <v>24.857142857142854</v>
      </c>
      <c r="BB310" s="109">
        <v>9.4285714285714288</v>
      </c>
      <c r="BC310" s="109">
        <v>0.31428571428571428</v>
      </c>
      <c r="BD310" s="109">
        <v>11.428571428571429</v>
      </c>
      <c r="BE310" s="109">
        <v>0</v>
      </c>
      <c r="BF310" s="109">
        <v>0</v>
      </c>
      <c r="BG310" s="109">
        <v>0</v>
      </c>
      <c r="BH310" s="109">
        <f>'[1]ГАСТРОНОМИЯ, ВЫПЕЧКА'!$AP$72</f>
        <v>0</v>
      </c>
    </row>
    <row r="311" spans="1:60" s="8" customFormat="1" ht="15.6" customHeight="1" x14ac:dyDescent="0.25">
      <c r="A311" s="70" t="s">
        <v>17</v>
      </c>
      <c r="B311" s="65" t="str">
        <f>'[1]ГАСТРОНОМИЯ, ВЫПЕЧКА'!$E$11</f>
        <v>Хлеб ржано-пшеничный</v>
      </c>
      <c r="C311" s="71">
        <f>'[1]ГАСТРОНОМИЯ, ВЫПЕЧКА'!$E$13</f>
        <v>20</v>
      </c>
      <c r="D311" s="109">
        <f>'[1]ГАСТРОНОМИЯ, ВЫПЕЧКА'!$A$31</f>
        <v>1</v>
      </c>
      <c r="E311" s="109">
        <f>'[1]ГАСТРОНОМИЯ, ВЫПЕЧКА'!$C$31</f>
        <v>0.7</v>
      </c>
      <c r="F311" s="109">
        <f>'[1]ГАСТРОНОМИЯ, ВЫПЕЧКА'!$E$31</f>
        <v>6.7</v>
      </c>
      <c r="G311" s="109">
        <f>'[1]ГАСТРОНОМИЯ, ВЫПЕЧКА'!$G$31</f>
        <v>35</v>
      </c>
      <c r="H311" s="109">
        <v>0.13</v>
      </c>
      <c r="I311" s="109">
        <v>0</v>
      </c>
      <c r="J311" s="109">
        <v>0</v>
      </c>
      <c r="K311" s="109">
        <v>0</v>
      </c>
      <c r="L311" s="109">
        <v>5.75</v>
      </c>
      <c r="M311" s="109">
        <v>26.5</v>
      </c>
      <c r="N311" s="109">
        <v>6.25</v>
      </c>
      <c r="O311" s="109">
        <v>0.78</v>
      </c>
      <c r="P311" s="109">
        <v>6</v>
      </c>
      <c r="Q311" s="109">
        <v>0</v>
      </c>
      <c r="R311" s="109">
        <v>0</v>
      </c>
      <c r="S311" s="109">
        <v>0</v>
      </c>
      <c r="T311" s="109">
        <v>0</v>
      </c>
      <c r="U311" s="70" t="s">
        <v>121</v>
      </c>
      <c r="V311" s="65" t="str">
        <f>'[1]ГАСТРОНОМИЯ, ВЫПЕЧКА'!$AA$11</f>
        <v>Хлеб ржано-пшеничный</v>
      </c>
      <c r="W311" s="71">
        <f>'[1]ГАСТРОНОМИЯ, ВЫПЕЧКА'!$P$13</f>
        <v>35</v>
      </c>
      <c r="X311" s="109">
        <f>'[1]ГАСТРОНОМИЯ, ВЫПЕЧКА'!$L$31</f>
        <v>1.75</v>
      </c>
      <c r="Y311" s="109">
        <f>'[1]ГАСТРОНОМИЯ, ВЫПЕЧКА'!$N$31</f>
        <v>1.2250000000000001</v>
      </c>
      <c r="Z311" s="109">
        <f>'[1]ГАСТРОНОМИЯ, ВЫПЕЧКА'!$P$31</f>
        <v>11.725</v>
      </c>
      <c r="AA311" s="109">
        <f>'[1]ГАСТРОНОМИЯ, ВЫПЕЧКА'!$R$31</f>
        <v>61.25</v>
      </c>
      <c r="AB311" s="109">
        <v>0.1</v>
      </c>
      <c r="AC311" s="109">
        <v>0</v>
      </c>
      <c r="AD311" s="109">
        <v>0</v>
      </c>
      <c r="AE311" s="109">
        <v>0</v>
      </c>
      <c r="AF311" s="109">
        <v>10.0625</v>
      </c>
      <c r="AG311" s="109">
        <v>46.375</v>
      </c>
      <c r="AH311" s="109">
        <v>10.9375</v>
      </c>
      <c r="AI311" s="109">
        <v>1.365</v>
      </c>
      <c r="AJ311" s="109">
        <v>10.5</v>
      </c>
      <c r="AK311" s="109">
        <v>0</v>
      </c>
      <c r="AL311" s="109">
        <v>0</v>
      </c>
      <c r="AM311" s="109">
        <v>0</v>
      </c>
      <c r="AN311" s="109">
        <f>'[1]ГАСТРОНОМИЯ, ВЫПЕЧКА'!$T$31</f>
        <v>0</v>
      </c>
      <c r="AO311" s="70" t="s">
        <v>121</v>
      </c>
      <c r="AP311" s="65" t="str">
        <f>'[1]ГАСТРОНОМИЯ, ВЫПЕЧКА'!$AA$11</f>
        <v>Хлеб ржано-пшеничный</v>
      </c>
      <c r="AQ311" s="71">
        <f>'[1]ГАСТРОНОМИЯ, ВЫПЕЧКА'!$P$13</f>
        <v>35</v>
      </c>
      <c r="AR311" s="109">
        <f>'[1]ГАСТРОНОМИЯ, ВЫПЕЧКА'!$L$31</f>
        <v>1.75</v>
      </c>
      <c r="AS311" s="109">
        <f>'[1]ГАСТРОНОМИЯ, ВЫПЕЧКА'!$N$31</f>
        <v>1.2250000000000001</v>
      </c>
      <c r="AT311" s="109">
        <f>'[1]ГАСТРОНОМИЯ, ВЫПЕЧКА'!$P$31</f>
        <v>11.725</v>
      </c>
      <c r="AU311" s="109">
        <f>'[1]ГАСТРОНОМИЯ, ВЫПЕЧКА'!$R$31</f>
        <v>61.25</v>
      </c>
      <c r="AV311" s="109">
        <v>0.1</v>
      </c>
      <c r="AW311" s="109">
        <v>0</v>
      </c>
      <c r="AX311" s="109">
        <v>0</v>
      </c>
      <c r="AY311" s="109">
        <v>0</v>
      </c>
      <c r="AZ311" s="109">
        <v>10.0625</v>
      </c>
      <c r="BA311" s="109">
        <v>46.375</v>
      </c>
      <c r="BB311" s="109">
        <v>10.9375</v>
      </c>
      <c r="BC311" s="109">
        <v>1.365</v>
      </c>
      <c r="BD311" s="109">
        <v>10.5</v>
      </c>
      <c r="BE311" s="109">
        <v>0</v>
      </c>
      <c r="BF311" s="109">
        <v>0</v>
      </c>
      <c r="BG311" s="109">
        <v>0</v>
      </c>
      <c r="BH311" s="109">
        <f>'[1]ГАСТРОНОМИЯ, ВЫПЕЧКА'!$T$31</f>
        <v>0</v>
      </c>
    </row>
    <row r="312" spans="1:60" s="8" customFormat="1" ht="16.350000000000001" customHeight="1" x14ac:dyDescent="0.25">
      <c r="A312" s="70" t="s">
        <v>190</v>
      </c>
      <c r="B312" s="66" t="s">
        <v>150</v>
      </c>
      <c r="C312" s="71">
        <v>60</v>
      </c>
      <c r="D312" s="109">
        <f>'[1]ГАСТРОНОМИЯ, ВЫПЕЧКА'!$A$372</f>
        <v>0.5</v>
      </c>
      <c r="E312" s="109">
        <f>'[1]ГАСТРОНОМИЯ, ВЫПЕЧКА'!$C$372</f>
        <v>1.2</v>
      </c>
      <c r="F312" s="109">
        <f>'[1]ГАСТРОНОМИЯ, ВЫПЕЧКА'!$E$372</f>
        <v>13.6</v>
      </c>
      <c r="G312" s="109">
        <f>'[1]ГАСТРОНОМИЯ, ВЫПЕЧКА'!$G$372</f>
        <v>117</v>
      </c>
      <c r="H312" s="109">
        <v>0.5</v>
      </c>
      <c r="I312" s="109">
        <v>0</v>
      </c>
      <c r="J312" s="109">
        <v>3.97</v>
      </c>
      <c r="K312" s="109">
        <v>0</v>
      </c>
      <c r="L312" s="109">
        <v>3.06</v>
      </c>
      <c r="M312" s="109">
        <v>10.09</v>
      </c>
      <c r="N312" s="109">
        <v>7.1</v>
      </c>
      <c r="O312" s="109">
        <v>0.5</v>
      </c>
      <c r="P312" s="109">
        <v>0</v>
      </c>
      <c r="Q312" s="109">
        <v>0</v>
      </c>
      <c r="R312" s="109">
        <v>0</v>
      </c>
      <c r="S312" s="109">
        <v>0</v>
      </c>
      <c r="T312" s="109">
        <v>0</v>
      </c>
      <c r="U312" s="70"/>
      <c r="V312" s="66"/>
      <c r="W312" s="71"/>
      <c r="X312" s="109"/>
      <c r="Y312" s="109"/>
      <c r="Z312" s="109"/>
      <c r="AA312" s="109"/>
      <c r="AB312" s="109"/>
      <c r="AC312" s="109"/>
      <c r="AD312" s="109"/>
      <c r="AE312" s="109"/>
      <c r="AF312" s="109"/>
      <c r="AG312" s="109"/>
      <c r="AH312" s="109"/>
      <c r="AI312" s="109"/>
      <c r="AJ312" s="109"/>
      <c r="AK312" s="109"/>
      <c r="AL312" s="109"/>
      <c r="AM312" s="109"/>
      <c r="AN312" s="109"/>
      <c r="AO312" s="70"/>
      <c r="AP312" s="66"/>
      <c r="AQ312" s="71"/>
      <c r="AR312" s="109"/>
      <c r="AS312" s="109"/>
      <c r="AT312" s="109"/>
      <c r="AU312" s="109"/>
      <c r="AV312" s="109"/>
      <c r="AW312" s="109"/>
      <c r="AX312" s="109"/>
      <c r="AY312" s="109"/>
      <c r="AZ312" s="109"/>
      <c r="BA312" s="109"/>
      <c r="BB312" s="109"/>
      <c r="BC312" s="109"/>
      <c r="BD312" s="109"/>
      <c r="BE312" s="109"/>
      <c r="BF312" s="109"/>
      <c r="BG312" s="109"/>
      <c r="BH312" s="109"/>
    </row>
    <row r="313" spans="1:60" s="8" customFormat="1" ht="15.75" customHeight="1" x14ac:dyDescent="0.25">
      <c r="A313" s="72"/>
      <c r="B313" s="13" t="s">
        <v>6</v>
      </c>
      <c r="C313" s="98">
        <f>SUM(C306:C309)+100</f>
        <v>510</v>
      </c>
      <c r="D313" s="111">
        <f>SUM(D306:D311)</f>
        <v>16.46</v>
      </c>
      <c r="E313" s="111">
        <f>SUM(E306:E311)</f>
        <v>16.906666666666666</v>
      </c>
      <c r="F313" s="111">
        <f>SUM(F306:F311)</f>
        <v>62.637777777777785</v>
      </c>
      <c r="G313" s="111">
        <f>SUM(G306:G311)</f>
        <v>458.9088888888889</v>
      </c>
      <c r="H313" s="111">
        <f t="shared" ref="H313:S313" si="489">SUM(H306:H311)</f>
        <v>0.17</v>
      </c>
      <c r="I313" s="111">
        <f t="shared" si="489"/>
        <v>0.3</v>
      </c>
      <c r="J313" s="111">
        <f t="shared" si="489"/>
        <v>243.3</v>
      </c>
      <c r="K313" s="111">
        <f t="shared" si="489"/>
        <v>6.8</v>
      </c>
      <c r="L313" s="111">
        <f t="shared" si="489"/>
        <v>80.859999999999985</v>
      </c>
      <c r="M313" s="111">
        <f t="shared" si="489"/>
        <v>211.94</v>
      </c>
      <c r="N313" s="111">
        <f t="shared" si="489"/>
        <v>43.25</v>
      </c>
      <c r="O313" s="111">
        <f t="shared" si="489"/>
        <v>2.7199999999999998</v>
      </c>
      <c r="P313" s="111">
        <f t="shared" si="489"/>
        <v>202.2</v>
      </c>
      <c r="Q313" s="111">
        <f t="shared" si="489"/>
        <v>0.1</v>
      </c>
      <c r="R313" s="111">
        <f t="shared" si="489"/>
        <v>0</v>
      </c>
      <c r="S313" s="111">
        <f t="shared" si="489"/>
        <v>1.2</v>
      </c>
      <c r="T313" s="111">
        <f>SUM(T306:T311)</f>
        <v>28.72</v>
      </c>
      <c r="U313" s="72"/>
      <c r="V313" s="13" t="s">
        <v>6</v>
      </c>
      <c r="W313" s="98">
        <f>SUM(W306:W309)+120</f>
        <v>600</v>
      </c>
      <c r="X313" s="111">
        <f>SUM(X307:X312)</f>
        <v>19.178571428571427</v>
      </c>
      <c r="Y313" s="111">
        <f>SUM(Y307:Y312)</f>
        <v>15.368809523809523</v>
      </c>
      <c r="Z313" s="111">
        <f>SUM(Z307:Z312)</f>
        <v>74.34849206349206</v>
      </c>
      <c r="AA313" s="111">
        <f>SUM(AA307:AA312)</f>
        <v>498.70460317460316</v>
      </c>
      <c r="AB313" s="111">
        <f t="shared" ref="AB313:AM313" si="490">SUM(AB306:AB311)</f>
        <v>0.14857142857142858</v>
      </c>
      <c r="AC313" s="111">
        <f t="shared" si="490"/>
        <v>0.42857142857142855</v>
      </c>
      <c r="AD313" s="111">
        <f t="shared" si="490"/>
        <v>446.23333333333329</v>
      </c>
      <c r="AE313" s="111">
        <f t="shared" si="490"/>
        <v>2.1</v>
      </c>
      <c r="AF313" s="111">
        <f t="shared" si="490"/>
        <v>99.40259523809523</v>
      </c>
      <c r="AG313" s="111">
        <f t="shared" si="490"/>
        <v>271.13014285714291</v>
      </c>
      <c r="AH313" s="111">
        <f t="shared" si="490"/>
        <v>56.510738095238096</v>
      </c>
      <c r="AI313" s="111">
        <f t="shared" si="490"/>
        <v>5.899285714285714</v>
      </c>
      <c r="AJ313" s="111">
        <f t="shared" si="490"/>
        <v>234.26190476190473</v>
      </c>
      <c r="AK313" s="111">
        <f t="shared" si="490"/>
        <v>0.05</v>
      </c>
      <c r="AL313" s="111">
        <f t="shared" si="490"/>
        <v>0</v>
      </c>
      <c r="AM313" s="111">
        <f t="shared" si="490"/>
        <v>0</v>
      </c>
      <c r="AN313" s="111">
        <f>SUM(AN306:AN312)</f>
        <v>34.46</v>
      </c>
      <c r="AO313" s="72"/>
      <c r="AP313" s="13" t="s">
        <v>6</v>
      </c>
      <c r="AQ313" s="98">
        <f>SUM(AQ306:AQ309)+120</f>
        <v>600</v>
      </c>
      <c r="AR313" s="111">
        <f>SUM(AR306:AR312)</f>
        <v>20.278571428571428</v>
      </c>
      <c r="AS313" s="111">
        <f>SUM(AS307:AS312)</f>
        <v>15.368809523809523</v>
      </c>
      <c r="AT313" s="111">
        <f>SUM(AT307:AT312)</f>
        <v>74.34849206349206</v>
      </c>
      <c r="AU313" s="111">
        <f>SUM(AU307:AU312)</f>
        <v>498.70460317460316</v>
      </c>
      <c r="AV313" s="111">
        <f t="shared" ref="AV313:BG313" si="491">SUM(AV306:AV311)</f>
        <v>0.14857142857142858</v>
      </c>
      <c r="AW313" s="111">
        <f t="shared" si="491"/>
        <v>0.42857142857142855</v>
      </c>
      <c r="AX313" s="111">
        <f t="shared" si="491"/>
        <v>446.23333333333329</v>
      </c>
      <c r="AY313" s="111">
        <f t="shared" si="491"/>
        <v>2.1</v>
      </c>
      <c r="AZ313" s="111">
        <f t="shared" si="491"/>
        <v>99.40259523809523</v>
      </c>
      <c r="BA313" s="111">
        <f t="shared" si="491"/>
        <v>271.13014285714291</v>
      </c>
      <c r="BB313" s="111">
        <f t="shared" si="491"/>
        <v>56.510738095238096</v>
      </c>
      <c r="BC313" s="111">
        <f t="shared" si="491"/>
        <v>5.899285714285714</v>
      </c>
      <c r="BD313" s="111">
        <f t="shared" si="491"/>
        <v>234.26190476190473</v>
      </c>
      <c r="BE313" s="111">
        <f t="shared" si="491"/>
        <v>0.05</v>
      </c>
      <c r="BF313" s="111">
        <f t="shared" si="491"/>
        <v>0</v>
      </c>
      <c r="BG313" s="111">
        <f t="shared" si="491"/>
        <v>0</v>
      </c>
      <c r="BH313" s="111">
        <f>SUM(BH306:BH312)</f>
        <v>34.46</v>
      </c>
    </row>
    <row r="314" spans="1:60" s="8" customFormat="1" ht="15.75" customHeight="1" x14ac:dyDescent="0.25">
      <c r="A314" s="164" t="s">
        <v>16</v>
      </c>
      <c r="B314" s="164"/>
      <c r="C314" s="164"/>
      <c r="D314" s="164"/>
      <c r="E314" s="164"/>
      <c r="F314" s="164"/>
      <c r="G314" s="164"/>
      <c r="H314" s="164"/>
      <c r="I314" s="164"/>
      <c r="J314" s="164"/>
      <c r="K314" s="164"/>
      <c r="L314" s="164"/>
      <c r="M314" s="164"/>
      <c r="N314" s="164"/>
      <c r="O314" s="164"/>
      <c r="P314" s="164"/>
      <c r="Q314" s="164"/>
      <c r="R314" s="164"/>
      <c r="S314" s="164"/>
      <c r="T314" s="164"/>
      <c r="U314" s="164" t="s">
        <v>16</v>
      </c>
      <c r="V314" s="164"/>
      <c r="W314" s="164"/>
      <c r="X314" s="164"/>
      <c r="Y314" s="164"/>
      <c r="Z314" s="164"/>
      <c r="AA314" s="164"/>
      <c r="AB314" s="164"/>
      <c r="AC314" s="164"/>
      <c r="AD314" s="164"/>
      <c r="AE314" s="164"/>
      <c r="AF314" s="164"/>
      <c r="AG314" s="164"/>
      <c r="AH314" s="164"/>
      <c r="AI314" s="164"/>
      <c r="AJ314" s="164"/>
      <c r="AK314" s="164"/>
      <c r="AL314" s="164"/>
      <c r="AM314" s="164"/>
      <c r="AN314" s="164"/>
      <c r="AO314" s="164" t="s">
        <v>16</v>
      </c>
      <c r="AP314" s="164"/>
      <c r="AQ314" s="164"/>
      <c r="AR314" s="164"/>
      <c r="AS314" s="164"/>
      <c r="AT314" s="164"/>
      <c r="AU314" s="164"/>
      <c r="AV314" s="164"/>
      <c r="AW314" s="164"/>
      <c r="AX314" s="164"/>
      <c r="AY314" s="164"/>
      <c r="AZ314" s="164"/>
      <c r="BA314" s="164"/>
      <c r="BB314" s="164"/>
      <c r="BC314" s="164"/>
      <c r="BD314" s="164"/>
      <c r="BE314" s="164"/>
      <c r="BF314" s="164"/>
      <c r="BG314" s="164"/>
      <c r="BH314" s="164"/>
    </row>
    <row r="315" spans="1:60" s="8" customFormat="1" ht="15.6" customHeight="1" x14ac:dyDescent="0.25">
      <c r="A315" s="70" t="s">
        <v>181</v>
      </c>
      <c r="B315" s="116" t="str">
        <f>'[1]ФРУКТЫ, ОВОЩИ'!$E$219</f>
        <v>Салат из свежих огурцов</v>
      </c>
      <c r="C315" s="71">
        <f>'[1]ФРУКТЫ, ОВОЩИ'!$E$222</f>
        <v>60</v>
      </c>
      <c r="D315" s="109">
        <f>'[1]ФРУКТЫ, ОВОЩИ'!$A$240</f>
        <v>0.5</v>
      </c>
      <c r="E315" s="109">
        <f>'[1]ФРУКТЫ, ОВОЩИ'!$C$240</f>
        <v>4.4000000000000004</v>
      </c>
      <c r="F315" s="109">
        <f>'[1]ФРУКТЫ, ОВОЩИ'!$E$240</f>
        <v>1.4</v>
      </c>
      <c r="G315" s="109">
        <f>'[1]ФРУКТЫ, ОВОЩИ'!$G$240</f>
        <v>56.3</v>
      </c>
      <c r="H315" s="109">
        <v>0.01</v>
      </c>
      <c r="I315" s="109">
        <v>0</v>
      </c>
      <c r="J315" s="109">
        <v>0</v>
      </c>
      <c r="K315" s="109">
        <v>0</v>
      </c>
      <c r="L315" s="109">
        <v>11.5</v>
      </c>
      <c r="M315" s="109">
        <v>12</v>
      </c>
      <c r="N315" s="109">
        <v>7</v>
      </c>
      <c r="O315" s="109">
        <v>0.3</v>
      </c>
      <c r="P315" s="109">
        <v>38</v>
      </c>
      <c r="Q315" s="109">
        <v>0</v>
      </c>
      <c r="R315" s="109">
        <v>0</v>
      </c>
      <c r="S315" s="109">
        <v>0</v>
      </c>
      <c r="T315" s="109">
        <f>'[1]ФРУКТЫ, ОВОЩИ'!$I$240</f>
        <v>0.5</v>
      </c>
      <c r="U315" s="70" t="s">
        <v>182</v>
      </c>
      <c r="V315" s="65" t="str">
        <f>'[1]ФРУКТЫ, ОВОЩИ'!$E$219</f>
        <v>Салат из свежих огурцов</v>
      </c>
      <c r="W315" s="71">
        <f>'[1]ФРУКТЫ, ОВОЩИ'!$P$222</f>
        <v>100</v>
      </c>
      <c r="X315" s="109">
        <f>'[1]ФРУКТЫ, ОВОЩИ'!$L$240</f>
        <v>0.83333333333333337</v>
      </c>
      <c r="Y315" s="109">
        <f>'[1]ФРУКТЫ, ОВОЩИ'!$N$240</f>
        <v>7.3333333333333339</v>
      </c>
      <c r="Z315" s="109">
        <f>'[1]ФРУКТЫ, ОВОЩИ'!$P$240</f>
        <v>2.3333333333333335</v>
      </c>
      <c r="AA315" s="109">
        <f>'[1]ФРУКТЫ, ОВОЩИ'!$R$240</f>
        <v>93.833333333333329</v>
      </c>
      <c r="AB315" s="109">
        <v>1.6666666666666666E-2</v>
      </c>
      <c r="AC315" s="109">
        <v>0</v>
      </c>
      <c r="AD315" s="109">
        <v>0</v>
      </c>
      <c r="AE315" s="109">
        <v>0</v>
      </c>
      <c r="AF315" s="109">
        <v>19.166666666666668</v>
      </c>
      <c r="AG315" s="109">
        <v>20</v>
      </c>
      <c r="AH315" s="109">
        <v>11.666666666666666</v>
      </c>
      <c r="AI315" s="109">
        <v>0.5</v>
      </c>
      <c r="AJ315" s="109">
        <v>63.333333333333336</v>
      </c>
      <c r="AK315" s="109">
        <v>0</v>
      </c>
      <c r="AL315" s="109">
        <v>0</v>
      </c>
      <c r="AM315" s="109">
        <v>0</v>
      </c>
      <c r="AN315" s="109">
        <f>'[1]ФРУКТЫ, ОВОЩИ'!$T$240</f>
        <v>0.83333333333333337</v>
      </c>
      <c r="AO315" s="70" t="s">
        <v>182</v>
      </c>
      <c r="AP315" s="65" t="str">
        <f>'[1]ФРУКТЫ, ОВОЩИ'!$E$219</f>
        <v>Салат из свежих огурцов</v>
      </c>
      <c r="AQ315" s="71">
        <f>'[1]ФРУКТЫ, ОВОЩИ'!$P$222</f>
        <v>100</v>
      </c>
      <c r="AR315" s="109">
        <f>'[1]ФРУКТЫ, ОВОЩИ'!$L$240</f>
        <v>0.83333333333333337</v>
      </c>
      <c r="AS315" s="109">
        <f>'[1]ФРУКТЫ, ОВОЩИ'!$N$240</f>
        <v>7.3333333333333339</v>
      </c>
      <c r="AT315" s="109">
        <f>'[1]ФРУКТЫ, ОВОЩИ'!$P$240</f>
        <v>2.3333333333333335</v>
      </c>
      <c r="AU315" s="109">
        <f>'[1]ФРУКТЫ, ОВОЩИ'!$R$240</f>
        <v>93.833333333333329</v>
      </c>
      <c r="AV315" s="109">
        <v>1.6666666666666666E-2</v>
      </c>
      <c r="AW315" s="109">
        <v>0</v>
      </c>
      <c r="AX315" s="109">
        <v>0</v>
      </c>
      <c r="AY315" s="109">
        <v>0</v>
      </c>
      <c r="AZ315" s="109">
        <v>19.166666666666668</v>
      </c>
      <c r="BA315" s="109">
        <v>20</v>
      </c>
      <c r="BB315" s="109">
        <v>11.666666666666666</v>
      </c>
      <c r="BC315" s="109">
        <v>0.5</v>
      </c>
      <c r="BD315" s="109">
        <v>63.333333333333336</v>
      </c>
      <c r="BE315" s="109">
        <v>0</v>
      </c>
      <c r="BF315" s="109">
        <v>0</v>
      </c>
      <c r="BG315" s="109">
        <v>0</v>
      </c>
      <c r="BH315" s="109">
        <f>'[1]ФРУКТЫ, ОВОЩИ'!$T$240</f>
        <v>0.83333333333333337</v>
      </c>
    </row>
    <row r="316" spans="1:60" s="8" customFormat="1" ht="15.75" customHeight="1" x14ac:dyDescent="0.25">
      <c r="A316" s="70" t="s">
        <v>46</v>
      </c>
      <c r="B316" s="66" t="str">
        <f>[1]СУПЫ!$E$262</f>
        <v>Суп картофельный с бобовыми (горох)</v>
      </c>
      <c r="C316" s="71">
        <f>[1]СУПЫ!$E$265</f>
        <v>200</v>
      </c>
      <c r="D316" s="112">
        <f>[1]СУПЫ!$A$283</f>
        <v>4.5999999999999996</v>
      </c>
      <c r="E316" s="112">
        <f>[1]СУПЫ!$C$283</f>
        <v>3.3</v>
      </c>
      <c r="F316" s="112">
        <f>[1]СУПЫ!$E$283</f>
        <v>12.6</v>
      </c>
      <c r="G316" s="112">
        <f>[1]СУПЫ!$G$283</f>
        <v>98.9</v>
      </c>
      <c r="H316" s="112">
        <v>0</v>
      </c>
      <c r="I316" s="112">
        <v>0</v>
      </c>
      <c r="J316" s="112">
        <v>53.6</v>
      </c>
      <c r="K316" s="112">
        <v>2.8</v>
      </c>
      <c r="L316" s="112">
        <v>49.25</v>
      </c>
      <c r="M316" s="112">
        <v>104</v>
      </c>
      <c r="N316" s="112">
        <v>11</v>
      </c>
      <c r="O316" s="112">
        <v>0.5</v>
      </c>
      <c r="P316" s="112">
        <v>53</v>
      </c>
      <c r="Q316" s="112">
        <v>0</v>
      </c>
      <c r="R316" s="112">
        <v>0</v>
      </c>
      <c r="S316" s="112">
        <v>0</v>
      </c>
      <c r="T316" s="112">
        <f>[1]СУПЫ!$I$283</f>
        <v>2.5</v>
      </c>
      <c r="U316" s="70" t="s">
        <v>45</v>
      </c>
      <c r="V316" s="66" t="str">
        <f>[1]СУПЫ!$P$262</f>
        <v>Суп картофельный с бобовыми (горох)</v>
      </c>
      <c r="W316" s="71">
        <f>[1]СУПЫ!$P$265</f>
        <v>250</v>
      </c>
      <c r="X316" s="112">
        <f>[1]СУПЫ!$L$283</f>
        <v>5.75</v>
      </c>
      <c r="Y316" s="112">
        <f>[1]СУПЫ!$N$283</f>
        <v>4.125</v>
      </c>
      <c r="Z316" s="112">
        <f>[1]СУПЫ!$P$283</f>
        <v>15.75</v>
      </c>
      <c r="AA316" s="112">
        <f>[1]СУПЫ!$R$283</f>
        <v>123.625</v>
      </c>
      <c r="AB316" s="112">
        <v>0</v>
      </c>
      <c r="AC316" s="112">
        <v>0</v>
      </c>
      <c r="AD316" s="112">
        <v>167</v>
      </c>
      <c r="AE316" s="112">
        <v>0.5</v>
      </c>
      <c r="AF316" s="112">
        <v>61.5625</v>
      </c>
      <c r="AG316" s="112">
        <v>75.2</v>
      </c>
      <c r="AH316" s="112">
        <v>13.75</v>
      </c>
      <c r="AI316" s="112">
        <v>0.625</v>
      </c>
      <c r="AJ316" s="112">
        <v>66.25</v>
      </c>
      <c r="AK316" s="112">
        <v>0</v>
      </c>
      <c r="AL316" s="112">
        <v>0</v>
      </c>
      <c r="AM316" s="112">
        <v>0</v>
      </c>
      <c r="AN316" s="112">
        <f>[1]СУПЫ!$T$283</f>
        <v>3.125</v>
      </c>
      <c r="AO316" s="70" t="s">
        <v>45</v>
      </c>
      <c r="AP316" s="66" t="str">
        <f>[1]СУПЫ!$P$262</f>
        <v>Суп картофельный с бобовыми (горох)</v>
      </c>
      <c r="AQ316" s="71">
        <f>[1]СУПЫ!$P$265</f>
        <v>250</v>
      </c>
      <c r="AR316" s="112">
        <f>[1]СУПЫ!$L$283</f>
        <v>5.75</v>
      </c>
      <c r="AS316" s="112">
        <f>[1]СУПЫ!$N$283</f>
        <v>4.125</v>
      </c>
      <c r="AT316" s="112">
        <f>[1]СУПЫ!$P$283</f>
        <v>15.75</v>
      </c>
      <c r="AU316" s="112">
        <f>[1]СУПЫ!$R$283</f>
        <v>123.625</v>
      </c>
      <c r="AV316" s="112">
        <v>0</v>
      </c>
      <c r="AW316" s="112">
        <v>0</v>
      </c>
      <c r="AX316" s="112">
        <v>167</v>
      </c>
      <c r="AY316" s="112">
        <v>0.5</v>
      </c>
      <c r="AZ316" s="112">
        <v>61.5625</v>
      </c>
      <c r="BA316" s="112">
        <v>75.2</v>
      </c>
      <c r="BB316" s="112">
        <v>13.75</v>
      </c>
      <c r="BC316" s="112">
        <v>0.625</v>
      </c>
      <c r="BD316" s="112">
        <v>66.25</v>
      </c>
      <c r="BE316" s="112">
        <v>0</v>
      </c>
      <c r="BF316" s="112">
        <v>0</v>
      </c>
      <c r="BG316" s="112">
        <v>0</v>
      </c>
      <c r="BH316" s="112">
        <f>[1]СУПЫ!$T$283</f>
        <v>3.125</v>
      </c>
    </row>
    <row r="317" spans="1:60" s="8" customFormat="1" ht="15.75" customHeight="1" x14ac:dyDescent="0.25">
      <c r="A317" s="70" t="s">
        <v>44</v>
      </c>
      <c r="B317" s="65" t="str">
        <f>'[1]МЯСО, РЫБА'!$E$379</f>
        <v>Курица в соусе с томатом</v>
      </c>
      <c r="C317" s="71">
        <f>'[1]МЯСО, РЫБА'!$E$382</f>
        <v>90</v>
      </c>
      <c r="D317" s="110">
        <f>'[1]МЯСО, РЫБА'!$A$398</f>
        <v>15.2</v>
      </c>
      <c r="E317" s="110">
        <f>'[1]МЯСО, РЫБА'!$C$398</f>
        <v>15.7</v>
      </c>
      <c r="F317" s="110">
        <f>'[1]МЯСО, РЫБА'!$E$398</f>
        <v>1.7</v>
      </c>
      <c r="G317" s="110">
        <f>'[1]МЯСО, РЫБА'!$G$398</f>
        <v>185.3</v>
      </c>
      <c r="H317" s="109">
        <v>7.0000000000000007E-2</v>
      </c>
      <c r="I317" s="109">
        <v>0</v>
      </c>
      <c r="J317" s="109">
        <v>0.15</v>
      </c>
      <c r="K317" s="109">
        <v>0</v>
      </c>
      <c r="L317" s="109">
        <v>85.2</v>
      </c>
      <c r="M317" s="109">
        <v>54.2</v>
      </c>
      <c r="N317" s="109">
        <v>10</v>
      </c>
      <c r="O317" s="109">
        <v>0.5</v>
      </c>
      <c r="P317" s="110">
        <v>88</v>
      </c>
      <c r="Q317" s="110">
        <v>0</v>
      </c>
      <c r="R317" s="110">
        <v>0</v>
      </c>
      <c r="S317" s="110">
        <v>0</v>
      </c>
      <c r="T317" s="110">
        <f>'[1]МЯСО, РЫБА'!$I$398</f>
        <v>1.7</v>
      </c>
      <c r="U317" s="136" t="s">
        <v>43</v>
      </c>
      <c r="V317" s="65" t="str">
        <f>'[1]МЯСО, РЫБА'!$P$379</f>
        <v>Курица в соусе с томатом</v>
      </c>
      <c r="W317" s="71">
        <f>'[1]МЯСО, РЫБА'!$P$382</f>
        <v>100</v>
      </c>
      <c r="X317" s="110">
        <f>'[1]МЯСО, РЫБА'!$L$398</f>
        <v>16.888888888888889</v>
      </c>
      <c r="Y317" s="110">
        <f>'[1]МЯСО, РЫБА'!$N$398</f>
        <v>17.444444444444443</v>
      </c>
      <c r="Z317" s="110">
        <f>'[1]МЯСО, РЫБА'!$P$398</f>
        <v>1.8888888888888888</v>
      </c>
      <c r="AA317" s="110">
        <f>'[1]МЯСО, РЫБА'!$R$398</f>
        <v>205.88888888888889</v>
      </c>
      <c r="AB317" s="110">
        <v>7.7777777777777793E-2</v>
      </c>
      <c r="AC317" s="110">
        <v>0</v>
      </c>
      <c r="AD317" s="110">
        <v>0.16666666666666666</v>
      </c>
      <c r="AE317" s="110">
        <v>0</v>
      </c>
      <c r="AF317" s="110">
        <v>112</v>
      </c>
      <c r="AG317" s="110">
        <v>60.222222222222221</v>
      </c>
      <c r="AH317" s="110">
        <v>11.111111111111111</v>
      </c>
      <c r="AI317" s="110">
        <v>1.2</v>
      </c>
      <c r="AJ317" s="110">
        <v>97.777777777777771</v>
      </c>
      <c r="AK317" s="110">
        <v>0</v>
      </c>
      <c r="AL317" s="110">
        <v>0</v>
      </c>
      <c r="AM317" s="110">
        <v>0</v>
      </c>
      <c r="AN317" s="110">
        <f>'[1]МЯСО, РЫБА'!$T$398</f>
        <v>1.8888888888888888</v>
      </c>
      <c r="AO317" s="136" t="s">
        <v>43</v>
      </c>
      <c r="AP317" s="65" t="str">
        <f>'[1]МЯСО, РЫБА'!$P$379</f>
        <v>Курица в соусе с томатом</v>
      </c>
      <c r="AQ317" s="71">
        <f>'[1]МЯСО, РЫБА'!$P$382</f>
        <v>100</v>
      </c>
      <c r="AR317" s="110">
        <f>'[1]МЯСО, РЫБА'!$L$398</f>
        <v>16.888888888888889</v>
      </c>
      <c r="AS317" s="110">
        <f>'[1]МЯСО, РЫБА'!$N$398</f>
        <v>17.444444444444443</v>
      </c>
      <c r="AT317" s="110">
        <f>'[1]МЯСО, РЫБА'!$P$398</f>
        <v>1.8888888888888888</v>
      </c>
      <c r="AU317" s="110">
        <f>'[1]МЯСО, РЫБА'!$R$398</f>
        <v>205.88888888888889</v>
      </c>
      <c r="AV317" s="110">
        <v>7.7777777777777793E-2</v>
      </c>
      <c r="AW317" s="110">
        <v>0</v>
      </c>
      <c r="AX317" s="110">
        <v>0.16666666666666666</v>
      </c>
      <c r="AY317" s="110">
        <v>0</v>
      </c>
      <c r="AZ317" s="110">
        <v>112</v>
      </c>
      <c r="BA317" s="110">
        <v>60.222222222222221</v>
      </c>
      <c r="BB317" s="110">
        <v>11.111111111111111</v>
      </c>
      <c r="BC317" s="110">
        <v>1.2</v>
      </c>
      <c r="BD317" s="110">
        <v>97.777777777777771</v>
      </c>
      <c r="BE317" s="110">
        <v>0</v>
      </c>
      <c r="BF317" s="110">
        <v>0</v>
      </c>
      <c r="BG317" s="110">
        <v>0</v>
      </c>
      <c r="BH317" s="110">
        <f>'[1]МЯСО, РЫБА'!$T$398</f>
        <v>1.8888888888888888</v>
      </c>
    </row>
    <row r="318" spans="1:60" s="8" customFormat="1" ht="15.75" customHeight="1" x14ac:dyDescent="0.25">
      <c r="A318" s="71" t="s">
        <v>42</v>
      </c>
      <c r="B318" s="65" t="str">
        <f>[1]ГАРНИРЫ!$E$54</f>
        <v>Макаронные изделия отварные</v>
      </c>
      <c r="C318" s="71">
        <f>[1]ГАРНИРЫ!$E$57</f>
        <v>150</v>
      </c>
      <c r="D318" s="109">
        <f>[1]ГАРНИРЫ!$A$74</f>
        <v>3.5</v>
      </c>
      <c r="E318" s="109">
        <f>[1]ГАРНИРЫ!$C$74</f>
        <v>3.3</v>
      </c>
      <c r="F318" s="109">
        <f>[1]ГАРНИРЫ!$E$74</f>
        <v>23.3</v>
      </c>
      <c r="G318" s="109">
        <f>[1]ГАРНИРЫ!$G$74</f>
        <v>117.9</v>
      </c>
      <c r="H318" s="109">
        <v>7.0000000000000007E-2</v>
      </c>
      <c r="I318" s="109">
        <v>0</v>
      </c>
      <c r="J318" s="109">
        <v>0</v>
      </c>
      <c r="K318" s="109">
        <v>0</v>
      </c>
      <c r="L318" s="109">
        <v>36.200000000000003</v>
      </c>
      <c r="M318" s="109">
        <v>47.49</v>
      </c>
      <c r="N318" s="109">
        <v>8.1</v>
      </c>
      <c r="O318" s="109">
        <v>0.5</v>
      </c>
      <c r="P318" s="109">
        <v>46.3</v>
      </c>
      <c r="Q318" s="109">
        <v>0</v>
      </c>
      <c r="R318" s="109">
        <v>0</v>
      </c>
      <c r="S318" s="109">
        <v>0</v>
      </c>
      <c r="T318" s="109">
        <f>[1]ГАРНИРЫ!$I$74</f>
        <v>0</v>
      </c>
      <c r="U318" s="71" t="s">
        <v>41</v>
      </c>
      <c r="V318" s="65" t="str">
        <f>[1]ГАРНИРЫ!$P$54</f>
        <v>Макаронные изделия отварные</v>
      </c>
      <c r="W318" s="71">
        <f>[1]ГАРНИРЫ!$P$57</f>
        <v>180</v>
      </c>
      <c r="X318" s="109">
        <f>[1]ГАРНИРЫ!$L$74</f>
        <v>4.2</v>
      </c>
      <c r="Y318" s="109">
        <f>[1]ГАРНИРЫ!$N$74</f>
        <v>3.96</v>
      </c>
      <c r="Z318" s="109">
        <f>[1]ГАРНИРЫ!$P$74</f>
        <v>27.96</v>
      </c>
      <c r="AA318" s="109">
        <f>[1]ГАРНИРЫ!$R$74</f>
        <v>141.47999999999999</v>
      </c>
      <c r="AB318" s="109">
        <v>8.4000000000000005E-2</v>
      </c>
      <c r="AC318" s="109">
        <v>0</v>
      </c>
      <c r="AD318" s="109">
        <v>0</v>
      </c>
      <c r="AE318" s="109">
        <v>0</v>
      </c>
      <c r="AF318" s="109">
        <v>43.440000000000005</v>
      </c>
      <c r="AG318" s="109">
        <v>56.988000000000007</v>
      </c>
      <c r="AH318" s="109">
        <v>9.7200000000000006</v>
      </c>
      <c r="AI318" s="109">
        <v>1.2</v>
      </c>
      <c r="AJ318" s="109">
        <v>55.56</v>
      </c>
      <c r="AK318" s="109">
        <v>0</v>
      </c>
      <c r="AL318" s="109">
        <v>0</v>
      </c>
      <c r="AM318" s="109">
        <v>0</v>
      </c>
      <c r="AN318" s="109">
        <f>[1]ГАРНИРЫ!$T$74</f>
        <v>0</v>
      </c>
      <c r="AO318" s="71" t="s">
        <v>41</v>
      </c>
      <c r="AP318" s="65" t="str">
        <f>[1]ГАРНИРЫ!$P$54</f>
        <v>Макаронные изделия отварные</v>
      </c>
      <c r="AQ318" s="71">
        <f>[1]ГАРНИРЫ!$P$57</f>
        <v>180</v>
      </c>
      <c r="AR318" s="109">
        <f>[1]ГАРНИРЫ!$L$74</f>
        <v>4.2</v>
      </c>
      <c r="AS318" s="109">
        <f>[1]ГАРНИРЫ!$N$74</f>
        <v>3.96</v>
      </c>
      <c r="AT318" s="109">
        <f>[1]ГАРНИРЫ!$P$74</f>
        <v>27.96</v>
      </c>
      <c r="AU318" s="109">
        <f>[1]ГАРНИРЫ!$R$74</f>
        <v>141.47999999999999</v>
      </c>
      <c r="AV318" s="109">
        <v>8.4000000000000005E-2</v>
      </c>
      <c r="AW318" s="109">
        <v>0</v>
      </c>
      <c r="AX318" s="109">
        <v>0</v>
      </c>
      <c r="AY318" s="109">
        <v>0</v>
      </c>
      <c r="AZ318" s="109">
        <v>43.440000000000005</v>
      </c>
      <c r="BA318" s="109">
        <v>56.988000000000007</v>
      </c>
      <c r="BB318" s="109">
        <v>9.7200000000000006</v>
      </c>
      <c r="BC318" s="109">
        <v>1.2</v>
      </c>
      <c r="BD318" s="109">
        <v>55.56</v>
      </c>
      <c r="BE318" s="109">
        <v>0</v>
      </c>
      <c r="BF318" s="109">
        <v>0</v>
      </c>
      <c r="BG318" s="109">
        <v>0</v>
      </c>
      <c r="BH318" s="109">
        <f>[1]ГАРНИРЫ!$T$74</f>
        <v>0</v>
      </c>
    </row>
    <row r="319" spans="1:60" s="8" customFormat="1" ht="15.75" customHeight="1" x14ac:dyDescent="0.25">
      <c r="A319" s="70" t="s">
        <v>47</v>
      </c>
      <c r="B319" s="65" t="str">
        <f>[1]НАПИТКИ!$P$442</f>
        <v>Чай фруктовый</v>
      </c>
      <c r="C319" s="71">
        <f>[1]НАПИТКИ!$P$445</f>
        <v>200</v>
      </c>
      <c r="D319" s="109">
        <f>[1]НАПИТКИ!$L$458</f>
        <v>0.55555555555555558</v>
      </c>
      <c r="E319" s="109">
        <f>[1]НАПИТКИ!$N$458</f>
        <v>0</v>
      </c>
      <c r="F319" s="109">
        <f>[1]НАПИТКИ!$P$458</f>
        <v>10.333333333333334</v>
      </c>
      <c r="G319" s="109">
        <f>[1]НАПИТКИ!$R$458</f>
        <v>61.777777777777779</v>
      </c>
      <c r="H319" s="110">
        <v>0.02</v>
      </c>
      <c r="I319" s="110">
        <v>0</v>
      </c>
      <c r="J319" s="110">
        <v>3.4</v>
      </c>
      <c r="K319" s="110">
        <v>0</v>
      </c>
      <c r="L319" s="110">
        <v>21.2</v>
      </c>
      <c r="M319" s="110">
        <v>22.6</v>
      </c>
      <c r="N319" s="110">
        <v>10.199999999999999</v>
      </c>
      <c r="O319" s="110">
        <v>0.5</v>
      </c>
      <c r="P319" s="109">
        <v>48.5</v>
      </c>
      <c r="Q319" s="109">
        <v>0</v>
      </c>
      <c r="R319" s="109">
        <v>0</v>
      </c>
      <c r="S319" s="109">
        <v>0.5</v>
      </c>
      <c r="T319" s="109">
        <f>[1]НАПИТКИ!$T$458</f>
        <v>4.4444444444444446E-2</v>
      </c>
      <c r="U319" s="70" t="s">
        <v>47</v>
      </c>
      <c r="V319" s="65" t="str">
        <f>[1]НАПИТКИ!$P$442</f>
        <v>Чай фруктовый</v>
      </c>
      <c r="W319" s="71">
        <f>[1]НАПИТКИ!$P$445</f>
        <v>200</v>
      </c>
      <c r="X319" s="109">
        <f>[1]НАПИТКИ!$L$458</f>
        <v>0.55555555555555558</v>
      </c>
      <c r="Y319" s="109">
        <f>[1]НАПИТКИ!$N$458</f>
        <v>0</v>
      </c>
      <c r="Z319" s="109">
        <f>[1]НАПИТКИ!$P$458</f>
        <v>10.333333333333334</v>
      </c>
      <c r="AA319" s="109">
        <f>[1]НАПИТКИ!$R$458</f>
        <v>61.777777777777779</v>
      </c>
      <c r="AB319" s="109">
        <v>0.02</v>
      </c>
      <c r="AC319" s="109">
        <v>0</v>
      </c>
      <c r="AD319" s="109">
        <v>3.4</v>
      </c>
      <c r="AE319" s="109">
        <v>0</v>
      </c>
      <c r="AF319" s="109">
        <v>21.2</v>
      </c>
      <c r="AG319" s="109">
        <v>22.6</v>
      </c>
      <c r="AH319" s="109">
        <v>10.199999999999999</v>
      </c>
      <c r="AI319" s="109">
        <v>0.5</v>
      </c>
      <c r="AJ319" s="109">
        <v>48.5</v>
      </c>
      <c r="AK319" s="109">
        <v>0</v>
      </c>
      <c r="AL319" s="109">
        <v>0</v>
      </c>
      <c r="AM319" s="109">
        <v>0.05</v>
      </c>
      <c r="AN319" s="109">
        <f>[1]НАПИТКИ!$T$458</f>
        <v>4.4444444444444446E-2</v>
      </c>
      <c r="AO319" s="70" t="s">
        <v>47</v>
      </c>
      <c r="AP319" s="65" t="str">
        <f>[1]НАПИТКИ!$P$442</f>
        <v>Чай фруктовый</v>
      </c>
      <c r="AQ319" s="71">
        <f>[1]НАПИТКИ!$P$445</f>
        <v>200</v>
      </c>
      <c r="AR319" s="109">
        <f>[1]НАПИТКИ!$L$458</f>
        <v>0.55555555555555558</v>
      </c>
      <c r="AS319" s="109">
        <f>[1]НАПИТКИ!$N$458</f>
        <v>0</v>
      </c>
      <c r="AT319" s="109">
        <f>[1]НАПИТКИ!$P$458</f>
        <v>10.333333333333334</v>
      </c>
      <c r="AU319" s="109">
        <f>[1]НАПИТКИ!$R$458</f>
        <v>61.777777777777779</v>
      </c>
      <c r="AV319" s="109">
        <v>0.02</v>
      </c>
      <c r="AW319" s="109">
        <v>0</v>
      </c>
      <c r="AX319" s="109">
        <v>3.4</v>
      </c>
      <c r="AY319" s="109">
        <v>0</v>
      </c>
      <c r="AZ319" s="109">
        <v>21.2</v>
      </c>
      <c r="BA319" s="109">
        <v>22.6</v>
      </c>
      <c r="BB319" s="109">
        <v>10.199999999999999</v>
      </c>
      <c r="BC319" s="109">
        <v>0.5</v>
      </c>
      <c r="BD319" s="109">
        <v>48.5</v>
      </c>
      <c r="BE319" s="109">
        <v>0</v>
      </c>
      <c r="BF319" s="109">
        <v>0</v>
      </c>
      <c r="BG319" s="109">
        <v>0.05</v>
      </c>
      <c r="BH319" s="109">
        <f>[1]НАПИТКИ!$T$458</f>
        <v>4.4444444444444446E-2</v>
      </c>
    </row>
    <row r="320" spans="1:60" s="8" customFormat="1" ht="15.6" customHeight="1" x14ac:dyDescent="0.25">
      <c r="A320" s="70" t="s">
        <v>10</v>
      </c>
      <c r="B320" s="65" t="str">
        <f>'[1]ГАСТРОНОМИЯ, ВЫПЕЧКА'!$AA$52</f>
        <v>Хлеб пшеничный</v>
      </c>
      <c r="C320" s="71">
        <f>'[1]ГАСТРОНОМИЯ, ВЫПЕЧКА'!$AA$54</f>
        <v>45</v>
      </c>
      <c r="D320" s="109">
        <f>'[1]ГАСТРОНОМИЯ, ВЫПЕЧКА'!$W$72</f>
        <v>0.38571428571428573</v>
      </c>
      <c r="E320" s="109">
        <f>'[1]ГАСТРОНОМИЯ, ВЫПЕЧКА'!$Y$72</f>
        <v>5.1428571428571428E-2</v>
      </c>
      <c r="F320" s="109">
        <f>'[1]ГАСТРОНОМИЯ, ВЫПЕЧКА'!$AA$72</f>
        <v>21.857142857142858</v>
      </c>
      <c r="G320" s="109">
        <f>'[1]ГАСТРОНОМИЯ, ВЫПЕЧКА'!$AC$72</f>
        <v>93.857142857142861</v>
      </c>
      <c r="H320" s="109">
        <v>0.02</v>
      </c>
      <c r="I320" s="109">
        <v>0.2</v>
      </c>
      <c r="J320" s="109">
        <v>0</v>
      </c>
      <c r="K320" s="109">
        <v>0</v>
      </c>
      <c r="L320" s="109">
        <v>4.5999999999999996</v>
      </c>
      <c r="M320" s="109">
        <v>17.399999999999999</v>
      </c>
      <c r="N320" s="109">
        <v>6.6</v>
      </c>
      <c r="O320" s="109">
        <v>0.22</v>
      </c>
      <c r="P320" s="109">
        <v>9</v>
      </c>
      <c r="Q320" s="109">
        <v>0</v>
      </c>
      <c r="R320" s="109">
        <v>0</v>
      </c>
      <c r="S320" s="109">
        <v>0</v>
      </c>
      <c r="T320" s="109">
        <f>'[1]ГАСТРОНОМИЯ, ВЫПЕЧКА'!$AE$72</f>
        <v>0</v>
      </c>
      <c r="U320" s="70" t="s">
        <v>122</v>
      </c>
      <c r="V320" s="65" t="str">
        <f>'[1]ГАСТРОНОМИЯ, ВЫПЕЧКА'!$AL$52</f>
        <v>Хлеб пшеничный</v>
      </c>
      <c r="W320" s="71">
        <f>'[1]ГАСТРОНОМИЯ, ВЫПЕЧКА'!$AW$54</f>
        <v>55</v>
      </c>
      <c r="X320" s="109">
        <f>'[1]ГАСТРОНОМИЯ, ВЫПЕЧКА'!$AS$72</f>
        <v>0.47142857142857142</v>
      </c>
      <c r="Y320" s="109">
        <f>'[1]ГАСТРОНОМИЯ, ВЫПЕЧКА'!$AU$72</f>
        <v>6.2857142857142861E-2</v>
      </c>
      <c r="Z320" s="109">
        <f>'[1]ГАСТРОНОМИЯ, ВЫПЕЧКА'!$AW$72</f>
        <v>26.714285714285715</v>
      </c>
      <c r="AA320" s="109">
        <f>'[1]ГАСТРОНОМИЯ, ВЫПЕЧКА'!$AY$72</f>
        <v>114.71428571428571</v>
      </c>
      <c r="AB320" s="109">
        <v>2.4444444444444446E-2</v>
      </c>
      <c r="AC320" s="109">
        <v>0.24444444444444444</v>
      </c>
      <c r="AD320" s="109">
        <v>0</v>
      </c>
      <c r="AE320" s="109">
        <v>0</v>
      </c>
      <c r="AF320" s="109">
        <v>5.6222222222222218</v>
      </c>
      <c r="AG320" s="109">
        <v>21.266666666666666</v>
      </c>
      <c r="AH320" s="109">
        <v>8.0666666666666664</v>
      </c>
      <c r="AI320" s="109">
        <v>0.2688888888888889</v>
      </c>
      <c r="AJ320" s="109">
        <v>11</v>
      </c>
      <c r="AK320" s="109">
        <v>0</v>
      </c>
      <c r="AL320" s="109">
        <v>0</v>
      </c>
      <c r="AM320" s="109">
        <v>0</v>
      </c>
      <c r="AN320" s="109">
        <f>'[1]ГАСТРОНОМИЯ, ВЫПЕЧКА'!$BA$72</f>
        <v>0</v>
      </c>
      <c r="AO320" s="70" t="s">
        <v>122</v>
      </c>
      <c r="AP320" s="65" t="str">
        <f>'[1]ГАСТРОНОМИЯ, ВЫПЕЧКА'!$AL$52</f>
        <v>Хлеб пшеничный</v>
      </c>
      <c r="AQ320" s="71">
        <f>'[1]ГАСТРОНОМИЯ, ВЫПЕЧКА'!$AW$54</f>
        <v>55</v>
      </c>
      <c r="AR320" s="109">
        <f>'[1]ГАСТРОНОМИЯ, ВЫПЕЧКА'!$AS$72</f>
        <v>0.47142857142857142</v>
      </c>
      <c r="AS320" s="109">
        <f>'[1]ГАСТРОНОМИЯ, ВЫПЕЧКА'!$AU$72</f>
        <v>6.2857142857142861E-2</v>
      </c>
      <c r="AT320" s="109">
        <f>'[1]ГАСТРОНОМИЯ, ВЫПЕЧКА'!$AW$72</f>
        <v>26.714285714285715</v>
      </c>
      <c r="AU320" s="109">
        <f>'[1]ГАСТРОНОМИЯ, ВЫПЕЧКА'!$AY$72</f>
        <v>114.71428571428571</v>
      </c>
      <c r="AV320" s="109">
        <v>2.4444444444444446E-2</v>
      </c>
      <c r="AW320" s="109">
        <v>0.24444444444444444</v>
      </c>
      <c r="AX320" s="109">
        <v>0</v>
      </c>
      <c r="AY320" s="109">
        <v>0</v>
      </c>
      <c r="AZ320" s="109">
        <v>5.6222222222222218</v>
      </c>
      <c r="BA320" s="109">
        <v>21.266666666666666</v>
      </c>
      <c r="BB320" s="109">
        <v>8.0666666666666664</v>
      </c>
      <c r="BC320" s="109">
        <v>0.2688888888888889</v>
      </c>
      <c r="BD320" s="109">
        <v>11</v>
      </c>
      <c r="BE320" s="109">
        <v>0</v>
      </c>
      <c r="BF320" s="109">
        <v>0</v>
      </c>
      <c r="BG320" s="109">
        <v>0</v>
      </c>
      <c r="BH320" s="109">
        <f>'[1]ГАСТРОНОМИЯ, ВЫПЕЧКА'!$BA$72</f>
        <v>0</v>
      </c>
    </row>
    <row r="321" spans="1:60" s="8" customFormat="1" ht="15.6" customHeight="1" x14ac:dyDescent="0.25">
      <c r="A321" s="70" t="s">
        <v>8</v>
      </c>
      <c r="B321" s="65" t="str">
        <f>'[1]ГАСТРОНОМИЯ, ВЫПЕЧКА'!$AA$11</f>
        <v>Хлеб ржано-пшеничный</v>
      </c>
      <c r="C321" s="71">
        <f>'[1]ГАСТРОНОМИЯ, ВЫПЕЧКА'!$AA$13</f>
        <v>30</v>
      </c>
      <c r="D321" s="109">
        <f>'[1]ГАСТРОНОМИЯ, ВЫПЕЧКА'!$W$31</f>
        <v>1.5</v>
      </c>
      <c r="E321" s="109">
        <f>'[1]ГАСТРОНОМИЯ, ВЫПЕЧКА'!$Y$31</f>
        <v>1.05</v>
      </c>
      <c r="F321" s="109">
        <f>'[1]ГАСТРОНОМИЯ, ВЫПЕЧКА'!$AA$31</f>
        <v>10.050000000000001</v>
      </c>
      <c r="G321" s="109">
        <f>'[1]ГАСТРОНОМИЯ, ВЫПЕЧКА'!$AC$31</f>
        <v>52.5</v>
      </c>
      <c r="H321" s="109">
        <v>0.13</v>
      </c>
      <c r="I321" s="109">
        <v>0</v>
      </c>
      <c r="J321" s="109">
        <v>0</v>
      </c>
      <c r="K321" s="109">
        <v>0</v>
      </c>
      <c r="L321" s="109">
        <v>5.75</v>
      </c>
      <c r="M321" s="109">
        <v>26.5</v>
      </c>
      <c r="N321" s="109">
        <v>6.25</v>
      </c>
      <c r="O321" s="109">
        <v>0.78</v>
      </c>
      <c r="P321" s="109">
        <v>7</v>
      </c>
      <c r="Q321" s="109">
        <v>0</v>
      </c>
      <c r="R321" s="109">
        <v>0</v>
      </c>
      <c r="S321" s="109">
        <v>0</v>
      </c>
      <c r="T321" s="109">
        <f>'[1]ГАСТРОНОМИЯ, ВЫПЕЧКА'!$AE$31</f>
        <v>0</v>
      </c>
      <c r="U321" s="70" t="s">
        <v>7</v>
      </c>
      <c r="V321" s="65" t="str">
        <f>'[1]ГАСТРОНОМИЯ, ВЫПЕЧКА'!$AL$11</f>
        <v>Хлеб ржано-пшеничный</v>
      </c>
      <c r="W321" s="71">
        <f>'[1]ГАСТРОНОМИЯ, ВЫПЕЧКА'!$AL$13</f>
        <v>40</v>
      </c>
      <c r="X321" s="109">
        <f>'[1]ГАСТРОНОМИЯ, ВЫПЕЧКА'!$AH$31</f>
        <v>2</v>
      </c>
      <c r="Y321" s="109">
        <f>'[1]ГАСТРОНОМИЯ, ВЫПЕЧКА'!$AJ$31</f>
        <v>1.4</v>
      </c>
      <c r="Z321" s="109">
        <f>'[1]ГАСТРОНОМИЯ, ВЫПЕЧКА'!$AL$31</f>
        <v>13.4</v>
      </c>
      <c r="AA321" s="109">
        <f>'[1]ГАСТРОНОМИЯ, ВЫПЕЧКА'!$AN$31</f>
        <v>70</v>
      </c>
      <c r="AB321" s="109">
        <v>0.05</v>
      </c>
      <c r="AC321" s="109">
        <v>0</v>
      </c>
      <c r="AD321" s="109">
        <v>0</v>
      </c>
      <c r="AE321" s="109">
        <v>0</v>
      </c>
      <c r="AF321" s="109">
        <v>7.666666666666667</v>
      </c>
      <c r="AG321" s="109">
        <v>35.333333333333336</v>
      </c>
      <c r="AH321" s="109">
        <v>8.3333333333333339</v>
      </c>
      <c r="AI321" s="109">
        <v>1.04</v>
      </c>
      <c r="AJ321" s="109">
        <v>9.3333333333333339</v>
      </c>
      <c r="AK321" s="109">
        <v>0</v>
      </c>
      <c r="AL321" s="109">
        <v>0</v>
      </c>
      <c r="AM321" s="109">
        <v>0</v>
      </c>
      <c r="AN321" s="109">
        <f>'[1]ГАСТРОНОМИЯ, ВЫПЕЧКА'!$AP$31</f>
        <v>0</v>
      </c>
      <c r="AO321" s="70" t="s">
        <v>7</v>
      </c>
      <c r="AP321" s="65" t="str">
        <f>'[1]ГАСТРОНОМИЯ, ВЫПЕЧКА'!$AL$11</f>
        <v>Хлеб ржано-пшеничный</v>
      </c>
      <c r="AQ321" s="71">
        <f>'[1]ГАСТРОНОМИЯ, ВЫПЕЧКА'!$AL$13</f>
        <v>40</v>
      </c>
      <c r="AR321" s="109">
        <f>'[1]ГАСТРОНОМИЯ, ВЫПЕЧКА'!$AH$31</f>
        <v>2</v>
      </c>
      <c r="AS321" s="109">
        <f>'[1]ГАСТРОНОМИЯ, ВЫПЕЧКА'!$AJ$31</f>
        <v>1.4</v>
      </c>
      <c r="AT321" s="109">
        <f>'[1]ГАСТРОНОМИЯ, ВЫПЕЧКА'!$AL$31</f>
        <v>13.4</v>
      </c>
      <c r="AU321" s="109">
        <f>'[1]ГАСТРОНОМИЯ, ВЫПЕЧКА'!$AN$31</f>
        <v>70</v>
      </c>
      <c r="AV321" s="109">
        <v>0.05</v>
      </c>
      <c r="AW321" s="109">
        <v>0</v>
      </c>
      <c r="AX321" s="109">
        <v>0</v>
      </c>
      <c r="AY321" s="109">
        <v>0</v>
      </c>
      <c r="AZ321" s="109">
        <v>7.666666666666667</v>
      </c>
      <c r="BA321" s="109">
        <v>35.333333333333336</v>
      </c>
      <c r="BB321" s="109">
        <v>8.3333333333333339</v>
      </c>
      <c r="BC321" s="109">
        <v>1.04</v>
      </c>
      <c r="BD321" s="109">
        <v>9.3333333333333339</v>
      </c>
      <c r="BE321" s="109">
        <v>0</v>
      </c>
      <c r="BF321" s="109">
        <v>0</v>
      </c>
      <c r="BG321" s="109">
        <v>0</v>
      </c>
      <c r="BH321" s="109">
        <f>'[1]ГАСТРОНОМИЯ, ВЫПЕЧКА'!$AP$31</f>
        <v>0</v>
      </c>
    </row>
    <row r="322" spans="1:60" s="8" customFormat="1" ht="15.75" customHeight="1" x14ac:dyDescent="0.25">
      <c r="A322" s="70"/>
      <c r="B322" s="65"/>
      <c r="C322" s="71"/>
      <c r="D322" s="109"/>
      <c r="E322" s="109"/>
      <c r="F322" s="109"/>
      <c r="G322" s="109"/>
      <c r="H322" s="109"/>
      <c r="I322" s="109"/>
      <c r="J322" s="109"/>
      <c r="K322" s="109"/>
      <c r="L322" s="109"/>
      <c r="M322" s="109"/>
      <c r="N322" s="109"/>
      <c r="O322" s="109"/>
      <c r="P322" s="109"/>
      <c r="Q322" s="109"/>
      <c r="R322" s="109"/>
      <c r="S322" s="109"/>
      <c r="T322" s="109"/>
      <c r="U322" s="70"/>
      <c r="V322" s="65"/>
      <c r="W322" s="71"/>
      <c r="X322" s="109"/>
      <c r="Y322" s="109"/>
      <c r="Z322" s="109"/>
      <c r="AA322" s="109"/>
      <c r="AB322" s="109"/>
      <c r="AC322" s="109"/>
      <c r="AD322" s="109"/>
      <c r="AE322" s="109"/>
      <c r="AF322" s="109"/>
      <c r="AG322" s="109"/>
      <c r="AH322" s="109"/>
      <c r="AI322" s="109"/>
      <c r="AJ322" s="109"/>
      <c r="AK322" s="109"/>
      <c r="AL322" s="109"/>
      <c r="AM322" s="109"/>
      <c r="AN322" s="109"/>
      <c r="AO322" s="70"/>
      <c r="AP322" s="65"/>
      <c r="AQ322" s="71"/>
      <c r="AR322" s="109"/>
      <c r="AS322" s="109"/>
      <c r="AT322" s="109"/>
      <c r="AU322" s="109"/>
      <c r="AV322" s="109"/>
      <c r="AW322" s="109"/>
      <c r="AX322" s="109"/>
      <c r="AY322" s="109"/>
      <c r="AZ322" s="109"/>
      <c r="BA322" s="109"/>
      <c r="BB322" s="109"/>
      <c r="BC322" s="109"/>
      <c r="BD322" s="109"/>
      <c r="BE322" s="109"/>
      <c r="BF322" s="109"/>
      <c r="BG322" s="109"/>
      <c r="BH322" s="109"/>
    </row>
    <row r="323" spans="1:60" s="8" customFormat="1" ht="15.75" customHeight="1" x14ac:dyDescent="0.25">
      <c r="A323" s="72"/>
      <c r="B323" s="13" t="s">
        <v>6</v>
      </c>
      <c r="C323" s="100">
        <f>SUM(C315:C319)</f>
        <v>700</v>
      </c>
      <c r="D323" s="111">
        <f>SUM(D315:D322)</f>
        <v>26.24126984126984</v>
      </c>
      <c r="E323" s="111">
        <f t="shared" ref="E323:T323" si="492">SUM(E315:E322)</f>
        <v>27.80142857142857</v>
      </c>
      <c r="F323" s="111">
        <f t="shared" si="492"/>
        <v>81.240476190476187</v>
      </c>
      <c r="G323" s="111">
        <f>SUM(G315:G322)</f>
        <v>666.5349206349207</v>
      </c>
      <c r="H323" s="111">
        <f t="shared" ref="H323:S323" si="493">SUM(H315:H322)</f>
        <v>0.32</v>
      </c>
      <c r="I323" s="111">
        <f t="shared" si="493"/>
        <v>0.2</v>
      </c>
      <c r="J323" s="111">
        <f t="shared" si="493"/>
        <v>57.15</v>
      </c>
      <c r="K323" s="111">
        <f t="shared" si="493"/>
        <v>2.8</v>
      </c>
      <c r="L323" s="111">
        <f t="shared" si="493"/>
        <v>213.69999999999996</v>
      </c>
      <c r="M323" s="111">
        <f t="shared" si="493"/>
        <v>284.19</v>
      </c>
      <c r="N323" s="111">
        <f t="shared" si="493"/>
        <v>59.15</v>
      </c>
      <c r="O323" s="111">
        <f t="shared" si="493"/>
        <v>3.3</v>
      </c>
      <c r="P323" s="111">
        <f t="shared" si="493"/>
        <v>289.8</v>
      </c>
      <c r="Q323" s="111">
        <f t="shared" si="493"/>
        <v>0</v>
      </c>
      <c r="R323" s="111">
        <f t="shared" si="493"/>
        <v>0</v>
      </c>
      <c r="S323" s="111">
        <f t="shared" si="493"/>
        <v>0.5</v>
      </c>
      <c r="T323" s="111">
        <f t="shared" si="492"/>
        <v>4.7444444444444445</v>
      </c>
      <c r="U323" s="72"/>
      <c r="V323" s="13" t="s">
        <v>6</v>
      </c>
      <c r="W323" s="100">
        <f>SUM(W315:W319)</f>
        <v>830</v>
      </c>
      <c r="X323" s="111">
        <f>SUM(X315:X322)</f>
        <v>30.699206349206349</v>
      </c>
      <c r="Y323" s="111">
        <f t="shared" ref="Y323:AN323" si="494">SUM(Y315:Y322)</f>
        <v>34.325634920634919</v>
      </c>
      <c r="Z323" s="111">
        <f>SUM(Z315:Z320)</f>
        <v>84.979841269841273</v>
      </c>
      <c r="AA323" s="135">
        <f t="shared" si="494"/>
        <v>811.31928571428568</v>
      </c>
      <c r="AB323" s="111">
        <f t="shared" si="494"/>
        <v>0.2728888888888889</v>
      </c>
      <c r="AC323" s="111">
        <f t="shared" si="494"/>
        <v>0.24444444444444444</v>
      </c>
      <c r="AD323" s="111">
        <f t="shared" si="494"/>
        <v>170.56666666666666</v>
      </c>
      <c r="AE323" s="111">
        <f t="shared" si="494"/>
        <v>0.5</v>
      </c>
      <c r="AF323" s="111">
        <f t="shared" si="494"/>
        <v>270.65805555555556</v>
      </c>
      <c r="AG323" s="111">
        <f t="shared" si="494"/>
        <v>291.61022222222221</v>
      </c>
      <c r="AH323" s="111">
        <f t="shared" si="494"/>
        <v>72.847777777777765</v>
      </c>
      <c r="AI323" s="111">
        <f t="shared" si="494"/>
        <v>5.3338888888888896</v>
      </c>
      <c r="AJ323" s="111">
        <f t="shared" si="494"/>
        <v>351.75444444444446</v>
      </c>
      <c r="AK323" s="111">
        <f t="shared" si="494"/>
        <v>0</v>
      </c>
      <c r="AL323" s="111">
        <f t="shared" si="494"/>
        <v>0</v>
      </c>
      <c r="AM323" s="111">
        <f t="shared" si="494"/>
        <v>0.05</v>
      </c>
      <c r="AN323" s="111">
        <f t="shared" si="494"/>
        <v>5.8916666666666666</v>
      </c>
      <c r="AO323" s="72"/>
      <c r="AP323" s="13" t="s">
        <v>6</v>
      </c>
      <c r="AQ323" s="100">
        <f>SUM(AQ315:AQ319)</f>
        <v>830</v>
      </c>
      <c r="AR323" s="111">
        <f>SUM(AR315:AR322)</f>
        <v>30.699206349206349</v>
      </c>
      <c r="AS323" s="111">
        <f t="shared" ref="AS323:BH323" si="495">SUM(AS315:AS322)</f>
        <v>34.325634920634919</v>
      </c>
      <c r="AT323" s="111">
        <f>SUM(AT315:AT320)</f>
        <v>84.979841269841273</v>
      </c>
      <c r="AU323" s="135">
        <f t="shared" si="495"/>
        <v>811.31928571428568</v>
      </c>
      <c r="AV323" s="111">
        <f t="shared" si="495"/>
        <v>0.2728888888888889</v>
      </c>
      <c r="AW323" s="111">
        <f t="shared" si="495"/>
        <v>0.24444444444444444</v>
      </c>
      <c r="AX323" s="111">
        <f t="shared" si="495"/>
        <v>170.56666666666666</v>
      </c>
      <c r="AY323" s="111">
        <f t="shared" si="495"/>
        <v>0.5</v>
      </c>
      <c r="AZ323" s="111">
        <f t="shared" si="495"/>
        <v>270.65805555555556</v>
      </c>
      <c r="BA323" s="111">
        <f t="shared" si="495"/>
        <v>291.61022222222221</v>
      </c>
      <c r="BB323" s="111">
        <f t="shared" si="495"/>
        <v>72.847777777777765</v>
      </c>
      <c r="BC323" s="111">
        <f t="shared" si="495"/>
        <v>5.3338888888888896</v>
      </c>
      <c r="BD323" s="111">
        <f t="shared" si="495"/>
        <v>351.75444444444446</v>
      </c>
      <c r="BE323" s="111">
        <f t="shared" si="495"/>
        <v>0</v>
      </c>
      <c r="BF323" s="111">
        <f t="shared" si="495"/>
        <v>0</v>
      </c>
      <c r="BG323" s="111">
        <f t="shared" si="495"/>
        <v>0.05</v>
      </c>
      <c r="BH323" s="111">
        <f t="shared" si="495"/>
        <v>5.8916666666666666</v>
      </c>
    </row>
    <row r="324" spans="1:60" s="8" customFormat="1" ht="15.75" customHeight="1" x14ac:dyDescent="0.25">
      <c r="A324" s="164" t="s">
        <v>105</v>
      </c>
      <c r="B324" s="164"/>
      <c r="C324" s="164"/>
      <c r="D324" s="164"/>
      <c r="E324" s="164"/>
      <c r="F324" s="164"/>
      <c r="G324" s="164"/>
      <c r="H324" s="164"/>
      <c r="I324" s="164"/>
      <c r="J324" s="164"/>
      <c r="K324" s="164"/>
      <c r="L324" s="164"/>
      <c r="M324" s="164"/>
      <c r="N324" s="164"/>
      <c r="O324" s="164"/>
      <c r="P324" s="164"/>
      <c r="Q324" s="164"/>
      <c r="R324" s="164"/>
      <c r="S324" s="164"/>
      <c r="T324" s="164"/>
      <c r="U324" s="164" t="s">
        <v>105</v>
      </c>
      <c r="V324" s="164"/>
      <c r="W324" s="164"/>
      <c r="X324" s="164"/>
      <c r="Y324" s="164"/>
      <c r="Z324" s="164"/>
      <c r="AA324" s="164"/>
      <c r="AB324" s="164"/>
      <c r="AC324" s="164"/>
      <c r="AD324" s="164"/>
      <c r="AE324" s="164"/>
      <c r="AF324" s="164"/>
      <c r="AG324" s="164"/>
      <c r="AH324" s="164"/>
      <c r="AI324" s="164"/>
      <c r="AJ324" s="164"/>
      <c r="AK324" s="164"/>
      <c r="AL324" s="164"/>
      <c r="AM324" s="164"/>
      <c r="AN324" s="164"/>
      <c r="AO324" s="164" t="s">
        <v>105</v>
      </c>
      <c r="AP324" s="164"/>
      <c r="AQ324" s="164"/>
      <c r="AR324" s="164"/>
      <c r="AS324" s="164"/>
      <c r="AT324" s="164"/>
      <c r="AU324" s="164"/>
      <c r="AV324" s="164"/>
      <c r="AW324" s="164"/>
      <c r="AX324" s="164"/>
      <c r="AY324" s="164"/>
      <c r="AZ324" s="164"/>
      <c r="BA324" s="164"/>
      <c r="BB324" s="164"/>
      <c r="BC324" s="164"/>
      <c r="BD324" s="164"/>
      <c r="BE324" s="164"/>
      <c r="BF324" s="164"/>
      <c r="BG324" s="164"/>
      <c r="BH324" s="164"/>
    </row>
    <row r="325" spans="1:60" s="8" customFormat="1" ht="15.75" customHeight="1" x14ac:dyDescent="0.25">
      <c r="A325" s="71" t="s">
        <v>141</v>
      </c>
      <c r="B325" s="65" t="str">
        <f>'[1]ЯЙЦО, ТВОРОГ, КАШИ'!$E$309</f>
        <v>Каша рисовая молочная жидкая</v>
      </c>
      <c r="C325" s="71">
        <f>'[1]ЯЙЦО, ТВОРОГ, КАШИ'!$E$312</f>
        <v>150</v>
      </c>
      <c r="D325" s="119">
        <f>'[1]ЯЙЦО, ТВОРОГ, КАШИ'!$A$330</f>
        <v>4.8</v>
      </c>
      <c r="E325" s="119">
        <f>'[1]ЯЙЦО, ТВОРОГ, КАШИ'!$C$330</f>
        <v>5.0999999999999996</v>
      </c>
      <c r="F325" s="119">
        <f>'[1]ЯЙЦО, ТВОРОГ, КАШИ'!$E$330</f>
        <v>12.8</v>
      </c>
      <c r="G325" s="119">
        <f>'[1]ЯЙЦО, ТВОРОГ, КАШИ'!$G$330</f>
        <v>102.3</v>
      </c>
      <c r="H325" s="109">
        <v>0</v>
      </c>
      <c r="I325" s="109">
        <v>0</v>
      </c>
      <c r="J325" s="109">
        <v>0</v>
      </c>
      <c r="K325" s="109">
        <v>0</v>
      </c>
      <c r="L325" s="110">
        <v>1.5</v>
      </c>
      <c r="M325" s="109">
        <v>15</v>
      </c>
      <c r="N325" s="109">
        <v>9</v>
      </c>
      <c r="O325" s="109">
        <v>0.5</v>
      </c>
      <c r="P325" s="119">
        <v>12</v>
      </c>
      <c r="Q325" s="119">
        <v>0</v>
      </c>
      <c r="R325" s="119">
        <v>0</v>
      </c>
      <c r="S325" s="119">
        <v>0</v>
      </c>
      <c r="T325" s="119">
        <f>'[1]ЯЙЦО, ТВОРОГ, КАШИ'!$I$330</f>
        <v>0.9</v>
      </c>
      <c r="U325" s="71" t="s">
        <v>142</v>
      </c>
      <c r="V325" s="65" t="str">
        <f>'[1]ЯЙЦО, ТВОРОГ, КАШИ'!$P$309</f>
        <v>Каша рисовая молочная жидкая</v>
      </c>
      <c r="W325" s="71">
        <f>'[1]ЯЙЦО, ТВОРОГ, КАШИ'!$P$312</f>
        <v>200</v>
      </c>
      <c r="X325" s="119">
        <f>'[1]ЯЙЦО, ТВОРОГ, КАШИ'!$L$330</f>
        <v>6.4</v>
      </c>
      <c r="Y325" s="119">
        <f>'[1]ЯЙЦО, ТВОРОГ, КАШИ'!$N$330</f>
        <v>6.7999999999999989</v>
      </c>
      <c r="Z325" s="119">
        <f>'[1]ЯЙЦО, ТВОРОГ, КАШИ'!$P$330</f>
        <v>17.066666666666666</v>
      </c>
      <c r="AA325" s="119">
        <f>'[1]ЯЙЦО, ТВОРОГ, КАШИ'!$R$330</f>
        <v>136.4</v>
      </c>
      <c r="AB325" s="119">
        <v>0</v>
      </c>
      <c r="AC325" s="119">
        <v>0</v>
      </c>
      <c r="AD325" s="119">
        <v>0</v>
      </c>
      <c r="AE325" s="119">
        <v>0</v>
      </c>
      <c r="AF325" s="119">
        <v>2</v>
      </c>
      <c r="AG325" s="119">
        <v>20</v>
      </c>
      <c r="AH325" s="119">
        <v>12</v>
      </c>
      <c r="AI325" s="119">
        <v>1.4</v>
      </c>
      <c r="AJ325" s="119">
        <v>16</v>
      </c>
      <c r="AK325" s="119">
        <v>0</v>
      </c>
      <c r="AL325" s="119">
        <v>0</v>
      </c>
      <c r="AM325" s="119">
        <v>0</v>
      </c>
      <c r="AN325" s="119">
        <f>'[1]ЯЙЦО, ТВОРОГ, КАШИ'!$T$330</f>
        <v>1.2</v>
      </c>
      <c r="AO325" s="71" t="s">
        <v>142</v>
      </c>
      <c r="AP325" s="65" t="str">
        <f>'[1]ЯЙЦО, ТВОРОГ, КАШИ'!$P$309</f>
        <v>Каша рисовая молочная жидкая</v>
      </c>
      <c r="AQ325" s="71">
        <f>'[1]ЯЙЦО, ТВОРОГ, КАШИ'!$P$312</f>
        <v>200</v>
      </c>
      <c r="AR325" s="119">
        <f>'[1]ЯЙЦО, ТВОРОГ, КАШИ'!$L$330</f>
        <v>6.4</v>
      </c>
      <c r="AS325" s="119">
        <f>'[1]ЯЙЦО, ТВОРОГ, КАШИ'!$N$330</f>
        <v>6.7999999999999989</v>
      </c>
      <c r="AT325" s="119">
        <f>'[1]ЯЙЦО, ТВОРОГ, КАШИ'!$P$330</f>
        <v>17.066666666666666</v>
      </c>
      <c r="AU325" s="119">
        <f>'[1]ЯЙЦО, ТВОРОГ, КАШИ'!$R$330</f>
        <v>136.4</v>
      </c>
      <c r="AV325" s="119">
        <v>0</v>
      </c>
      <c r="AW325" s="119">
        <v>0</v>
      </c>
      <c r="AX325" s="119">
        <v>0</v>
      </c>
      <c r="AY325" s="119">
        <v>0</v>
      </c>
      <c r="AZ325" s="119">
        <v>2</v>
      </c>
      <c r="BA325" s="119">
        <v>20</v>
      </c>
      <c r="BB325" s="119">
        <v>12</v>
      </c>
      <c r="BC325" s="119">
        <v>1.4</v>
      </c>
      <c r="BD325" s="119">
        <v>16</v>
      </c>
      <c r="BE325" s="119">
        <v>0</v>
      </c>
      <c r="BF325" s="119">
        <v>0</v>
      </c>
      <c r="BG325" s="119">
        <v>0</v>
      </c>
      <c r="BH325" s="119">
        <f>'[1]ЯЙЦО, ТВОРОГ, КАШИ'!$T$330</f>
        <v>1.2</v>
      </c>
    </row>
    <row r="326" spans="1:60" s="8" customFormat="1" ht="15.75" customHeight="1" x14ac:dyDescent="0.25">
      <c r="A326" s="70" t="s">
        <v>64</v>
      </c>
      <c r="B326" s="65" t="str">
        <f>'[1]ГАСТРОНОМИЯ, ВЫПЕЧКА'!$E$223</f>
        <v>Кондитерское изделие (печенье сахарное)</v>
      </c>
      <c r="C326" s="71">
        <f>'[1]ГАСТРОНОМИЯ, ВЫПЕЧКА'!$E$226</f>
        <v>25</v>
      </c>
      <c r="D326" s="120">
        <f>'[1]ГАСТРОНОМИЯ, ВЫПЕЧКА'!$A$244</f>
        <v>1.6</v>
      </c>
      <c r="E326" s="120">
        <f>'[1]ГАСТРОНОМИЯ, ВЫПЕЧКА'!$C$244</f>
        <v>2</v>
      </c>
      <c r="F326" s="120">
        <f>'[1]ГАСТРОНОМИЯ, ВЫПЕЧКА'!$E$244</f>
        <v>11</v>
      </c>
      <c r="G326" s="120">
        <f>'[1]ГАСТРОНОМИЯ, ВЫПЕЧКА'!$G$244</f>
        <v>68.3</v>
      </c>
      <c r="H326" s="109">
        <v>0</v>
      </c>
      <c r="I326" s="109">
        <v>0.1</v>
      </c>
      <c r="J326" s="109">
        <v>0</v>
      </c>
      <c r="K326" s="109">
        <v>0</v>
      </c>
      <c r="L326" s="109">
        <v>0</v>
      </c>
      <c r="M326" s="109">
        <v>0</v>
      </c>
      <c r="N326" s="109">
        <v>0</v>
      </c>
      <c r="O326" s="109">
        <v>0</v>
      </c>
      <c r="P326" s="109">
        <v>0</v>
      </c>
      <c r="Q326" s="109">
        <v>0</v>
      </c>
      <c r="R326" s="109">
        <v>0</v>
      </c>
      <c r="S326" s="109">
        <v>0</v>
      </c>
      <c r="T326" s="120">
        <f>'[1]ГАСТРОНОМИЯ, ВЫПЕЧКА'!$I$244</f>
        <v>0</v>
      </c>
      <c r="U326" s="70" t="s">
        <v>140</v>
      </c>
      <c r="V326" s="65" t="str">
        <f>'[1]ГАСТРОНОМИЯ, ВЫПЕЧКА'!$E$223</f>
        <v>Кондитерское изделие (печенье сахарное)</v>
      </c>
      <c r="W326" s="71">
        <f>'[1]ГАСТРОНОМИЯ, ВЫПЕЧКА'!$P$226</f>
        <v>50</v>
      </c>
      <c r="X326" s="120">
        <f>'[1]ГАСТРОНОМИЯ, ВЫПЕЧКА'!$L$244</f>
        <v>3.2</v>
      </c>
      <c r="Y326" s="120">
        <f>'[1]ГАСТРОНОМИЯ, ВЫПЕЧКА'!$N$244</f>
        <v>4</v>
      </c>
      <c r="Z326" s="120">
        <f>'[1]ГАСТРОНОМИЯ, ВЫПЕЧКА'!$P$244</f>
        <v>22</v>
      </c>
      <c r="AA326" s="120">
        <f>'[1]ГАСТРОНОМИЯ, ВЫПЕЧКА'!$R$244</f>
        <v>136.6</v>
      </c>
      <c r="AB326" s="120">
        <v>0</v>
      </c>
      <c r="AC326" s="120">
        <v>0.2</v>
      </c>
      <c r="AD326" s="120">
        <v>0</v>
      </c>
      <c r="AE326" s="120">
        <v>0</v>
      </c>
      <c r="AF326" s="120">
        <v>0</v>
      </c>
      <c r="AG326" s="120">
        <v>0</v>
      </c>
      <c r="AH326" s="120">
        <v>0</v>
      </c>
      <c r="AI326" s="120">
        <v>0</v>
      </c>
      <c r="AJ326" s="120">
        <v>0</v>
      </c>
      <c r="AK326" s="120">
        <v>0</v>
      </c>
      <c r="AL326" s="120">
        <v>0</v>
      </c>
      <c r="AM326" s="120">
        <v>0</v>
      </c>
      <c r="AN326" s="120">
        <f>'[1]ГАСТРОНОМИЯ, ВЫПЕЧКА'!$T$244</f>
        <v>0</v>
      </c>
      <c r="AO326" s="70" t="s">
        <v>140</v>
      </c>
      <c r="AP326" s="65" t="str">
        <f>'[1]ГАСТРОНОМИЯ, ВЫПЕЧКА'!$E$223</f>
        <v>Кондитерское изделие (печенье сахарное)</v>
      </c>
      <c r="AQ326" s="71">
        <f>'[1]ГАСТРОНОМИЯ, ВЫПЕЧКА'!$P$226</f>
        <v>50</v>
      </c>
      <c r="AR326" s="120">
        <f>'[1]ГАСТРОНОМИЯ, ВЫПЕЧКА'!$L$244</f>
        <v>3.2</v>
      </c>
      <c r="AS326" s="120">
        <f>'[1]ГАСТРОНОМИЯ, ВЫПЕЧКА'!$N$244</f>
        <v>4</v>
      </c>
      <c r="AT326" s="120">
        <f>'[1]ГАСТРОНОМИЯ, ВЫПЕЧКА'!$P$244</f>
        <v>22</v>
      </c>
      <c r="AU326" s="120">
        <f>'[1]ГАСТРОНОМИЯ, ВЫПЕЧКА'!$R$244</f>
        <v>136.6</v>
      </c>
      <c r="AV326" s="120">
        <v>0</v>
      </c>
      <c r="AW326" s="120">
        <v>0.2</v>
      </c>
      <c r="AX326" s="120">
        <v>0</v>
      </c>
      <c r="AY326" s="120">
        <v>0</v>
      </c>
      <c r="AZ326" s="120">
        <v>0</v>
      </c>
      <c r="BA326" s="120">
        <v>0</v>
      </c>
      <c r="BB326" s="120">
        <v>0</v>
      </c>
      <c r="BC326" s="120">
        <v>0</v>
      </c>
      <c r="BD326" s="120">
        <v>0</v>
      </c>
      <c r="BE326" s="120">
        <v>0</v>
      </c>
      <c r="BF326" s="120">
        <v>0</v>
      </c>
      <c r="BG326" s="120">
        <v>0</v>
      </c>
      <c r="BH326" s="120">
        <f>'[1]ГАСТРОНОМИЯ, ВЫПЕЧКА'!$T$244</f>
        <v>0</v>
      </c>
    </row>
    <row r="327" spans="1:60" s="8" customFormat="1" ht="15.6" customHeight="1" x14ac:dyDescent="0.25">
      <c r="A327" s="70" t="s">
        <v>76</v>
      </c>
      <c r="B327" s="66" t="str">
        <f>[1]НАПИТКИ!$P$11</f>
        <v>Чай с сахаром</v>
      </c>
      <c r="C327" s="71">
        <f>[1]НАПИТКИ!$P$14</f>
        <v>200</v>
      </c>
      <c r="D327" s="109">
        <f>[1]НАПИТКИ!$L$29</f>
        <v>0.15999999999999998</v>
      </c>
      <c r="E327" s="109">
        <f>[1]НАПИТКИ!$N$29</f>
        <v>0</v>
      </c>
      <c r="F327" s="109">
        <f>[1]НАПИТКИ!$P$29</f>
        <v>15.440000000000001</v>
      </c>
      <c r="G327" s="109">
        <f>[1]НАПИТКИ!$R$29</f>
        <v>62.239999999999995</v>
      </c>
      <c r="H327" s="109">
        <v>0</v>
      </c>
      <c r="I327" s="109">
        <v>0</v>
      </c>
      <c r="J327" s="109">
        <v>0</v>
      </c>
      <c r="K327" s="109">
        <v>0</v>
      </c>
      <c r="L327" s="109">
        <v>22.2</v>
      </c>
      <c r="M327" s="109">
        <v>2.8</v>
      </c>
      <c r="N327" s="109">
        <v>0.28000000000000003</v>
      </c>
      <c r="O327" s="109">
        <v>0.32</v>
      </c>
      <c r="P327" s="109">
        <v>57</v>
      </c>
      <c r="Q327" s="109">
        <v>0</v>
      </c>
      <c r="R327" s="109">
        <v>0</v>
      </c>
      <c r="S327" s="109">
        <v>0.5</v>
      </c>
      <c r="T327" s="109">
        <f>[1]НАПИТКИ!$T$29</f>
        <v>2.6666666666666665E-2</v>
      </c>
      <c r="U327" s="70" t="s">
        <v>76</v>
      </c>
      <c r="V327" s="66" t="str">
        <f>[1]НАПИТКИ!$P$11</f>
        <v>Чай с сахаром</v>
      </c>
      <c r="W327" s="71">
        <f>[1]НАПИТКИ!$P$14</f>
        <v>200</v>
      </c>
      <c r="X327" s="109">
        <f>[1]НАПИТКИ!$L$29</f>
        <v>0.15999999999999998</v>
      </c>
      <c r="Y327" s="109">
        <f>[1]НАПИТКИ!$N$29</f>
        <v>0</v>
      </c>
      <c r="Z327" s="109">
        <f>[1]НАПИТКИ!$P$29</f>
        <v>15.440000000000001</v>
      </c>
      <c r="AA327" s="109">
        <f>[1]НАПИТКИ!$R$29</f>
        <v>62.239999999999995</v>
      </c>
      <c r="AB327" s="109">
        <v>0</v>
      </c>
      <c r="AC327" s="109">
        <v>0</v>
      </c>
      <c r="AD327" s="109">
        <v>0</v>
      </c>
      <c r="AE327" s="109">
        <v>0</v>
      </c>
      <c r="AF327" s="109">
        <v>22.2</v>
      </c>
      <c r="AG327" s="109">
        <v>2.8</v>
      </c>
      <c r="AH327" s="109">
        <v>0.28000000000000003</v>
      </c>
      <c r="AI327" s="109">
        <v>0.6</v>
      </c>
      <c r="AJ327" s="109">
        <v>57</v>
      </c>
      <c r="AK327" s="109">
        <v>0</v>
      </c>
      <c r="AL327" s="109">
        <v>0</v>
      </c>
      <c r="AM327" s="109">
        <v>0.05</v>
      </c>
      <c r="AN327" s="109">
        <f>[1]НАПИТКИ!$T$29</f>
        <v>2.6666666666666665E-2</v>
      </c>
      <c r="AO327" s="70" t="s">
        <v>76</v>
      </c>
      <c r="AP327" s="66" t="str">
        <f>[1]НАПИТКИ!$P$11</f>
        <v>Чай с сахаром</v>
      </c>
      <c r="AQ327" s="71">
        <f>[1]НАПИТКИ!$P$14</f>
        <v>200</v>
      </c>
      <c r="AR327" s="109">
        <f>[1]НАПИТКИ!$L$29</f>
        <v>0.15999999999999998</v>
      </c>
      <c r="AS327" s="109">
        <f>[1]НАПИТКИ!$N$29</f>
        <v>0</v>
      </c>
      <c r="AT327" s="109">
        <f>[1]НАПИТКИ!$P$29</f>
        <v>15.440000000000001</v>
      </c>
      <c r="AU327" s="109">
        <f>[1]НАПИТКИ!$R$29</f>
        <v>62.239999999999995</v>
      </c>
      <c r="AV327" s="109">
        <v>0</v>
      </c>
      <c r="AW327" s="109">
        <v>0</v>
      </c>
      <c r="AX327" s="109">
        <v>0</v>
      </c>
      <c r="AY327" s="109">
        <v>0</v>
      </c>
      <c r="AZ327" s="109">
        <v>22.2</v>
      </c>
      <c r="BA327" s="109">
        <v>2.8</v>
      </c>
      <c r="BB327" s="109">
        <v>0.28000000000000003</v>
      </c>
      <c r="BC327" s="109">
        <v>0.6</v>
      </c>
      <c r="BD327" s="109">
        <v>57</v>
      </c>
      <c r="BE327" s="109">
        <v>0</v>
      </c>
      <c r="BF327" s="109">
        <v>0</v>
      </c>
      <c r="BG327" s="109">
        <v>0.05</v>
      </c>
      <c r="BH327" s="109">
        <f>[1]НАПИТКИ!$T$29</f>
        <v>2.6666666666666665E-2</v>
      </c>
    </row>
    <row r="328" spans="1:60" s="8" customFormat="1" ht="15.6" customHeight="1" x14ac:dyDescent="0.25">
      <c r="A328" s="70" t="s">
        <v>18</v>
      </c>
      <c r="B328" s="65" t="str">
        <f>'[1]ГАСТРОНОМИЯ, ВЫПЕЧКА'!$E$52</f>
        <v>Хлеб пшеничный</v>
      </c>
      <c r="C328" s="71">
        <f>'[1]ГАСТРОНОМИЯ, ВЫПЕЧКА'!$E$54</f>
        <v>35</v>
      </c>
      <c r="D328" s="109">
        <f>'[1]ГАСТРОНОМИЯ, ВЫПЕЧКА'!$A$72</f>
        <v>0.3</v>
      </c>
      <c r="E328" s="109">
        <f>'[1]ГАСТРОНОМИЯ, ВЫПЕЧКА'!$C$72</f>
        <v>0.04</v>
      </c>
      <c r="F328" s="109">
        <f>'[1]ГАСТРОНОМИЯ, ВЫПЕЧКА'!$E$72</f>
        <v>17</v>
      </c>
      <c r="G328" s="109">
        <f>'[1]ГАСТРОНОМИЯ, ВЫПЕЧКА'!$G$72</f>
        <v>73</v>
      </c>
      <c r="H328" s="109">
        <v>0.02</v>
      </c>
      <c r="I328" s="109">
        <v>0.3</v>
      </c>
      <c r="J328" s="109">
        <v>0</v>
      </c>
      <c r="K328" s="109">
        <v>0</v>
      </c>
      <c r="L328" s="109">
        <v>4.5999999999999996</v>
      </c>
      <c r="M328" s="109">
        <v>17.399999999999999</v>
      </c>
      <c r="N328" s="109">
        <v>6.6</v>
      </c>
      <c r="O328" s="109">
        <v>0.22</v>
      </c>
      <c r="P328" s="109">
        <v>8</v>
      </c>
      <c r="Q328" s="109">
        <v>0</v>
      </c>
      <c r="R328" s="109">
        <v>0</v>
      </c>
      <c r="S328" s="109">
        <v>0</v>
      </c>
      <c r="T328" s="109">
        <f>'[1]ГАСТРОНОМИЯ, ВЫПЕЧКА'!$I$72</f>
        <v>0</v>
      </c>
      <c r="U328" s="70" t="s">
        <v>9</v>
      </c>
      <c r="V328" s="65" t="str">
        <f>'[1]ГАСТРОНОМИЯ, ВЫПЕЧКА'!$AA$52</f>
        <v>Хлеб пшеничный</v>
      </c>
      <c r="W328" s="71">
        <f>'[1]ГАСТРОНОМИЯ, ВЫПЕЧКА'!$AL$54</f>
        <v>50</v>
      </c>
      <c r="X328" s="109">
        <f>'[1]ГАСТРОНОМИЯ, ВЫПЕЧКА'!$AH$72</f>
        <v>0.42857142857142855</v>
      </c>
      <c r="Y328" s="109">
        <f>'[1]ГАСТРОНОМИЯ, ВЫПЕЧКА'!$AJ$72</f>
        <v>5.7142857142857141E-2</v>
      </c>
      <c r="Z328" s="109">
        <f>'[1]ГАСТРОНОМИЯ, ВЫПЕЧКА'!$AL$72</f>
        <v>24.285714285714285</v>
      </c>
      <c r="AA328" s="109">
        <f>'[1]ГАСТРОНОМИЯ, ВЫПЕЧКА'!$AN$72</f>
        <v>104.28571428571429</v>
      </c>
      <c r="AB328" s="109">
        <v>2.8571428571428571E-2</v>
      </c>
      <c r="AC328" s="109">
        <v>0.05</v>
      </c>
      <c r="AD328" s="109">
        <v>0</v>
      </c>
      <c r="AE328" s="109">
        <v>0</v>
      </c>
      <c r="AF328" s="109">
        <v>6.5714285714285703</v>
      </c>
      <c r="AG328" s="109">
        <v>24.857142857142854</v>
      </c>
      <c r="AH328" s="109">
        <v>9.4285714285714288</v>
      </c>
      <c r="AI328" s="109">
        <v>0.6</v>
      </c>
      <c r="AJ328" s="109">
        <v>11.428571428571429</v>
      </c>
      <c r="AK328" s="109">
        <v>0</v>
      </c>
      <c r="AL328" s="109">
        <v>0</v>
      </c>
      <c r="AM328" s="109">
        <v>0</v>
      </c>
      <c r="AN328" s="109">
        <f>'[1]ГАСТРОНОМИЯ, ВЫПЕЧКА'!$AP$72</f>
        <v>0</v>
      </c>
      <c r="AO328" s="70" t="s">
        <v>9</v>
      </c>
      <c r="AP328" s="65" t="str">
        <f>'[1]ГАСТРОНОМИЯ, ВЫПЕЧКА'!$AA$52</f>
        <v>Хлеб пшеничный</v>
      </c>
      <c r="AQ328" s="71">
        <f>'[1]ГАСТРОНОМИЯ, ВЫПЕЧКА'!$AL$54</f>
        <v>50</v>
      </c>
      <c r="AR328" s="109">
        <f>'[1]ГАСТРОНОМИЯ, ВЫПЕЧКА'!$AH$72</f>
        <v>0.42857142857142855</v>
      </c>
      <c r="AS328" s="109">
        <f>'[1]ГАСТРОНОМИЯ, ВЫПЕЧКА'!$AJ$72</f>
        <v>5.7142857142857141E-2</v>
      </c>
      <c r="AT328" s="109">
        <f>'[1]ГАСТРОНОМИЯ, ВЫПЕЧКА'!$AL$72</f>
        <v>24.285714285714285</v>
      </c>
      <c r="AU328" s="109">
        <f>'[1]ГАСТРОНОМИЯ, ВЫПЕЧКА'!$AN$72</f>
        <v>104.28571428571429</v>
      </c>
      <c r="AV328" s="109">
        <v>2.8571428571428571E-2</v>
      </c>
      <c r="AW328" s="109">
        <v>0.05</v>
      </c>
      <c r="AX328" s="109">
        <v>0</v>
      </c>
      <c r="AY328" s="109">
        <v>0</v>
      </c>
      <c r="AZ328" s="109">
        <v>6.5714285714285703</v>
      </c>
      <c r="BA328" s="109">
        <v>24.857142857142854</v>
      </c>
      <c r="BB328" s="109">
        <v>9.4285714285714288</v>
      </c>
      <c r="BC328" s="109">
        <v>0.6</v>
      </c>
      <c r="BD328" s="109">
        <v>11.428571428571429</v>
      </c>
      <c r="BE328" s="109">
        <v>0</v>
      </c>
      <c r="BF328" s="109">
        <v>0</v>
      </c>
      <c r="BG328" s="109">
        <v>0</v>
      </c>
      <c r="BH328" s="109">
        <f>'[1]ГАСТРОНОМИЯ, ВЫПЕЧКА'!$AP$72</f>
        <v>0</v>
      </c>
    </row>
    <row r="329" spans="1:60" s="8" customFormat="1" ht="15.75" customHeight="1" x14ac:dyDescent="0.25">
      <c r="A329" s="75"/>
      <c r="B329" s="13" t="s">
        <v>6</v>
      </c>
      <c r="C329" s="98">
        <f>SUM(C325:C327)</f>
        <v>375</v>
      </c>
      <c r="D329" s="113">
        <f>SUM(D325:D328)</f>
        <v>6.86</v>
      </c>
      <c r="E329" s="113">
        <f t="shared" ref="E329:T329" si="496">SUM(E325:E328)</f>
        <v>7.14</v>
      </c>
      <c r="F329" s="113">
        <f t="shared" si="496"/>
        <v>56.24</v>
      </c>
      <c r="G329" s="113">
        <f t="shared" si="496"/>
        <v>305.83999999999997</v>
      </c>
      <c r="H329" s="113">
        <f t="shared" ref="H329:S329" si="497">SUM(H325:H328)</f>
        <v>0.02</v>
      </c>
      <c r="I329" s="113">
        <f t="shared" si="497"/>
        <v>0.4</v>
      </c>
      <c r="J329" s="113">
        <f t="shared" si="497"/>
        <v>0</v>
      </c>
      <c r="K329" s="113">
        <f t="shared" si="497"/>
        <v>0</v>
      </c>
      <c r="L329" s="113">
        <f t="shared" si="497"/>
        <v>28.299999999999997</v>
      </c>
      <c r="M329" s="113">
        <f t="shared" si="497"/>
        <v>35.200000000000003</v>
      </c>
      <c r="N329" s="113">
        <f t="shared" si="497"/>
        <v>15.879999999999999</v>
      </c>
      <c r="O329" s="113">
        <f t="shared" si="497"/>
        <v>1.04</v>
      </c>
      <c r="P329" s="113">
        <f t="shared" si="497"/>
        <v>77</v>
      </c>
      <c r="Q329" s="113">
        <f t="shared" si="497"/>
        <v>0</v>
      </c>
      <c r="R329" s="113">
        <f t="shared" si="497"/>
        <v>0</v>
      </c>
      <c r="S329" s="113">
        <f t="shared" si="497"/>
        <v>0.5</v>
      </c>
      <c r="T329" s="113">
        <f t="shared" si="496"/>
        <v>0.92666666666666664</v>
      </c>
      <c r="U329" s="75"/>
      <c r="V329" s="13" t="s">
        <v>6</v>
      </c>
      <c r="W329" s="98">
        <f>SUM(W325:W327)</f>
        <v>450</v>
      </c>
      <c r="X329" s="113">
        <f>SUM(X325:X328)</f>
        <v>10.18857142857143</v>
      </c>
      <c r="Y329" s="113">
        <f t="shared" ref="Y329" si="498">SUM(Y325:Y328)</f>
        <v>10.857142857142856</v>
      </c>
      <c r="Z329" s="113">
        <f>SUM(Z325:Z328)</f>
        <v>78.792380952380938</v>
      </c>
      <c r="AA329" s="113">
        <f t="shared" ref="AA329:AM329" si="499">SUM(AA325:AA328)</f>
        <v>439.52571428571429</v>
      </c>
      <c r="AB329" s="113">
        <f t="shared" si="499"/>
        <v>2.8571428571428571E-2</v>
      </c>
      <c r="AC329" s="113">
        <f t="shared" si="499"/>
        <v>0.25</v>
      </c>
      <c r="AD329" s="113">
        <f t="shared" si="499"/>
        <v>0</v>
      </c>
      <c r="AE329" s="113">
        <f t="shared" si="499"/>
        <v>0</v>
      </c>
      <c r="AF329" s="113">
        <f t="shared" si="499"/>
        <v>30.771428571428569</v>
      </c>
      <c r="AG329" s="113">
        <f t="shared" si="499"/>
        <v>47.657142857142858</v>
      </c>
      <c r="AH329" s="113">
        <f t="shared" si="499"/>
        <v>21.708571428571428</v>
      </c>
      <c r="AI329" s="113">
        <f t="shared" si="499"/>
        <v>2.6</v>
      </c>
      <c r="AJ329" s="113">
        <f t="shared" si="499"/>
        <v>84.428571428571431</v>
      </c>
      <c r="AK329" s="113">
        <f t="shared" si="499"/>
        <v>0</v>
      </c>
      <c r="AL329" s="113">
        <f t="shared" si="499"/>
        <v>0</v>
      </c>
      <c r="AM329" s="113">
        <f t="shared" si="499"/>
        <v>0.05</v>
      </c>
      <c r="AN329" s="113">
        <f t="shared" ref="AN329" si="500">SUM(AN325:AN328)</f>
        <v>1.2266666666666666</v>
      </c>
      <c r="AO329" s="75"/>
      <c r="AP329" s="13" t="s">
        <v>6</v>
      </c>
      <c r="AQ329" s="98">
        <f>SUM(AQ325:AQ327)</f>
        <v>450</v>
      </c>
      <c r="AR329" s="113">
        <f>SUM(AR325:AR328)</f>
        <v>10.18857142857143</v>
      </c>
      <c r="AS329" s="113">
        <f t="shared" ref="AS329" si="501">SUM(AS325:AS328)</f>
        <v>10.857142857142856</v>
      </c>
      <c r="AT329" s="113">
        <f t="shared" ref="AT329" si="502">SUM(AT325:AT328)</f>
        <v>78.792380952380938</v>
      </c>
      <c r="AU329" s="113">
        <f t="shared" ref="AU329:BG329" si="503">SUM(AU325:AU328)</f>
        <v>439.52571428571429</v>
      </c>
      <c r="AV329" s="113">
        <f t="shared" si="503"/>
        <v>2.8571428571428571E-2</v>
      </c>
      <c r="AW329" s="113">
        <f t="shared" si="503"/>
        <v>0.25</v>
      </c>
      <c r="AX329" s="113">
        <f t="shared" si="503"/>
        <v>0</v>
      </c>
      <c r="AY329" s="113">
        <f t="shared" si="503"/>
        <v>0</v>
      </c>
      <c r="AZ329" s="113">
        <f t="shared" si="503"/>
        <v>30.771428571428569</v>
      </c>
      <c r="BA329" s="113">
        <f t="shared" si="503"/>
        <v>47.657142857142858</v>
      </c>
      <c r="BB329" s="113">
        <f t="shared" si="503"/>
        <v>21.708571428571428</v>
      </c>
      <c r="BC329" s="113">
        <f t="shared" si="503"/>
        <v>2.6</v>
      </c>
      <c r="BD329" s="113">
        <f t="shared" si="503"/>
        <v>84.428571428571431</v>
      </c>
      <c r="BE329" s="113">
        <f t="shared" si="503"/>
        <v>0</v>
      </c>
      <c r="BF329" s="113">
        <f t="shared" si="503"/>
        <v>0</v>
      </c>
      <c r="BG329" s="113">
        <f t="shared" si="503"/>
        <v>0.05</v>
      </c>
      <c r="BH329" s="113">
        <f t="shared" ref="BH329" si="504">SUM(BH325:BH328)</f>
        <v>1.2266666666666666</v>
      </c>
    </row>
    <row r="330" spans="1:60" s="8" customFormat="1" ht="15.75" customHeight="1" x14ac:dyDescent="0.25">
      <c r="A330" s="75"/>
      <c r="B330" s="12" t="s">
        <v>40</v>
      </c>
      <c r="C330" s="98">
        <f t="shared" ref="C330:T330" si="505">C313+C323+C329</f>
        <v>1585</v>
      </c>
      <c r="D330" s="113">
        <f t="shared" si="505"/>
        <v>49.561269841269841</v>
      </c>
      <c r="E330" s="113">
        <f t="shared" si="505"/>
        <v>51.84809523809524</v>
      </c>
      <c r="F330" s="113">
        <f t="shared" si="505"/>
        <v>200.11825396825398</v>
      </c>
      <c r="G330" s="113">
        <f t="shared" si="505"/>
        <v>1431.2838095238096</v>
      </c>
      <c r="H330" s="113">
        <f t="shared" ref="H330:S330" si="506">H313+H323+H329</f>
        <v>0.51</v>
      </c>
      <c r="I330" s="113">
        <f t="shared" si="506"/>
        <v>0.9</v>
      </c>
      <c r="J330" s="113">
        <f t="shared" si="506"/>
        <v>300.45</v>
      </c>
      <c r="K330" s="113">
        <f t="shared" si="506"/>
        <v>9.6</v>
      </c>
      <c r="L330" s="113">
        <f t="shared" si="506"/>
        <v>322.85999999999996</v>
      </c>
      <c r="M330" s="113">
        <f t="shared" si="506"/>
        <v>531.33000000000004</v>
      </c>
      <c r="N330" s="113">
        <f t="shared" si="506"/>
        <v>118.28</v>
      </c>
      <c r="O330" s="113">
        <f t="shared" si="506"/>
        <v>7.06</v>
      </c>
      <c r="P330" s="113">
        <f t="shared" si="506"/>
        <v>569</v>
      </c>
      <c r="Q330" s="113">
        <f t="shared" si="506"/>
        <v>0.1</v>
      </c>
      <c r="R330" s="113">
        <f t="shared" si="506"/>
        <v>0</v>
      </c>
      <c r="S330" s="113">
        <f t="shared" si="506"/>
        <v>2.2000000000000002</v>
      </c>
      <c r="T330" s="113">
        <f t="shared" si="505"/>
        <v>34.391111111111115</v>
      </c>
      <c r="U330" s="75"/>
      <c r="V330" s="12" t="s">
        <v>40</v>
      </c>
      <c r="W330" s="98">
        <f t="shared" ref="W330:AN330" si="507">W313+W323+W329</f>
        <v>1880</v>
      </c>
      <c r="X330" s="113">
        <f t="shared" si="507"/>
        <v>60.066349206349209</v>
      </c>
      <c r="Y330" s="113">
        <f t="shared" si="507"/>
        <v>60.551587301587297</v>
      </c>
      <c r="Z330" s="113">
        <f>Z313+Z323+Z329</f>
        <v>238.12071428571426</v>
      </c>
      <c r="AA330" s="132">
        <f t="shared" si="507"/>
        <v>1749.5496031746031</v>
      </c>
      <c r="AB330" s="113">
        <f t="shared" si="507"/>
        <v>0.45003174603174606</v>
      </c>
      <c r="AC330" s="113">
        <f t="shared" si="507"/>
        <v>0.92301587301587296</v>
      </c>
      <c r="AD330" s="113">
        <f t="shared" si="507"/>
        <v>616.79999999999995</v>
      </c>
      <c r="AE330" s="113">
        <f t="shared" si="507"/>
        <v>2.6</v>
      </c>
      <c r="AF330" s="113">
        <f t="shared" si="507"/>
        <v>400.83207936507932</v>
      </c>
      <c r="AG330" s="113">
        <f t="shared" si="507"/>
        <v>610.39750793650796</v>
      </c>
      <c r="AH330" s="113">
        <f t="shared" si="507"/>
        <v>151.06708730158726</v>
      </c>
      <c r="AI330" s="113">
        <f t="shared" si="507"/>
        <v>13.833174603174603</v>
      </c>
      <c r="AJ330" s="113">
        <f t="shared" si="507"/>
        <v>670.44492063492066</v>
      </c>
      <c r="AK330" s="113">
        <f t="shared" si="507"/>
        <v>0.05</v>
      </c>
      <c r="AL330" s="113">
        <f t="shared" si="507"/>
        <v>0</v>
      </c>
      <c r="AM330" s="113">
        <f t="shared" si="507"/>
        <v>0.1</v>
      </c>
      <c r="AN330" s="113">
        <f t="shared" si="507"/>
        <v>41.578333333333333</v>
      </c>
      <c r="AO330" s="75"/>
      <c r="AP330" s="12" t="s">
        <v>40</v>
      </c>
      <c r="AQ330" s="98">
        <f t="shared" ref="AQ330:BH330" si="508">AQ313+AQ323+AQ329</f>
        <v>1880</v>
      </c>
      <c r="AR330" s="113">
        <f t="shared" si="508"/>
        <v>61.166349206349203</v>
      </c>
      <c r="AS330" s="113">
        <f t="shared" si="508"/>
        <v>60.551587301587297</v>
      </c>
      <c r="AT330" s="113">
        <f t="shared" si="508"/>
        <v>238.12071428571426</v>
      </c>
      <c r="AU330" s="132">
        <f t="shared" si="508"/>
        <v>1749.5496031746031</v>
      </c>
      <c r="AV330" s="113">
        <f t="shared" si="508"/>
        <v>0.45003174603174606</v>
      </c>
      <c r="AW330" s="113">
        <f t="shared" si="508"/>
        <v>0.92301587301587296</v>
      </c>
      <c r="AX330" s="113">
        <f t="shared" si="508"/>
        <v>616.79999999999995</v>
      </c>
      <c r="AY330" s="113">
        <f t="shared" si="508"/>
        <v>2.6</v>
      </c>
      <c r="AZ330" s="113">
        <f t="shared" si="508"/>
        <v>400.83207936507932</v>
      </c>
      <c r="BA330" s="113">
        <f t="shared" si="508"/>
        <v>610.39750793650796</v>
      </c>
      <c r="BB330" s="113">
        <f t="shared" si="508"/>
        <v>151.06708730158726</v>
      </c>
      <c r="BC330" s="113">
        <f t="shared" si="508"/>
        <v>13.833174603174603</v>
      </c>
      <c r="BD330" s="113">
        <f t="shared" si="508"/>
        <v>670.44492063492066</v>
      </c>
      <c r="BE330" s="113">
        <f t="shared" si="508"/>
        <v>0.05</v>
      </c>
      <c r="BF330" s="113">
        <f t="shared" si="508"/>
        <v>0</v>
      </c>
      <c r="BG330" s="113">
        <f t="shared" si="508"/>
        <v>0.1</v>
      </c>
      <c r="BH330" s="113">
        <f t="shared" si="508"/>
        <v>41.578333333333333</v>
      </c>
    </row>
    <row r="331" spans="1:60" s="8" customFormat="1" ht="15.75" customHeight="1" x14ac:dyDescent="0.25">
      <c r="A331" s="165" t="s">
        <v>29</v>
      </c>
      <c r="B331" s="165" t="s">
        <v>28</v>
      </c>
      <c r="C331" s="166" t="s">
        <v>206</v>
      </c>
      <c r="D331" s="158" t="s">
        <v>209</v>
      </c>
      <c r="E331" s="159"/>
      <c r="F331" s="159"/>
      <c r="G331" s="159"/>
      <c r="H331" s="159"/>
      <c r="I331" s="159"/>
      <c r="J331" s="159"/>
      <c r="K331" s="159"/>
      <c r="L331" s="159"/>
      <c r="M331" s="159"/>
      <c r="N331" s="159"/>
      <c r="O331" s="159"/>
      <c r="P331" s="159"/>
      <c r="Q331" s="159"/>
      <c r="R331" s="159"/>
      <c r="S331" s="159"/>
      <c r="T331" s="160"/>
      <c r="U331" s="165" t="s">
        <v>29</v>
      </c>
      <c r="V331" s="165" t="s">
        <v>28</v>
      </c>
      <c r="W331" s="166" t="s">
        <v>206</v>
      </c>
      <c r="X331" s="158" t="s">
        <v>209</v>
      </c>
      <c r="Y331" s="159"/>
      <c r="Z331" s="159"/>
      <c r="AA331" s="159"/>
      <c r="AB331" s="159"/>
      <c r="AC331" s="159"/>
      <c r="AD331" s="159"/>
      <c r="AE331" s="159"/>
      <c r="AF331" s="159"/>
      <c r="AG331" s="159"/>
      <c r="AH331" s="159"/>
      <c r="AI331" s="159"/>
      <c r="AJ331" s="159"/>
      <c r="AK331" s="159"/>
      <c r="AL331" s="159"/>
      <c r="AM331" s="159"/>
      <c r="AN331" s="160"/>
      <c r="AO331" s="165" t="s">
        <v>29</v>
      </c>
      <c r="AP331" s="165" t="s">
        <v>28</v>
      </c>
      <c r="AQ331" s="166" t="s">
        <v>206</v>
      </c>
      <c r="AR331" s="158" t="s">
        <v>209</v>
      </c>
      <c r="AS331" s="159"/>
      <c r="AT331" s="159"/>
      <c r="AU331" s="159"/>
      <c r="AV331" s="159"/>
      <c r="AW331" s="159"/>
      <c r="AX331" s="159"/>
      <c r="AY331" s="159"/>
      <c r="AZ331" s="159"/>
      <c r="BA331" s="159"/>
      <c r="BB331" s="159"/>
      <c r="BC331" s="159"/>
      <c r="BD331" s="159"/>
      <c r="BE331" s="159"/>
      <c r="BF331" s="159"/>
      <c r="BG331" s="159"/>
      <c r="BH331" s="160"/>
    </row>
    <row r="332" spans="1:60" s="8" customFormat="1" ht="24" customHeight="1" x14ac:dyDescent="0.25">
      <c r="A332" s="165"/>
      <c r="B332" s="165"/>
      <c r="C332" s="166"/>
      <c r="D332" s="94" t="s">
        <v>27</v>
      </c>
      <c r="E332" s="94" t="s">
        <v>26</v>
      </c>
      <c r="F332" s="94" t="s">
        <v>25</v>
      </c>
      <c r="G332" s="94" t="s">
        <v>204</v>
      </c>
      <c r="H332" s="94" t="s">
        <v>207</v>
      </c>
      <c r="I332" s="94" t="s">
        <v>208</v>
      </c>
      <c r="J332" s="94" t="s">
        <v>210</v>
      </c>
      <c r="K332" s="94" t="s">
        <v>211</v>
      </c>
      <c r="L332" s="94" t="s">
        <v>212</v>
      </c>
      <c r="M332" s="94" t="s">
        <v>219</v>
      </c>
      <c r="N332" s="94" t="s">
        <v>213</v>
      </c>
      <c r="O332" s="94" t="s">
        <v>214</v>
      </c>
      <c r="P332" s="94" t="s">
        <v>215</v>
      </c>
      <c r="Q332" s="94" t="s">
        <v>216</v>
      </c>
      <c r="R332" s="94" t="s">
        <v>217</v>
      </c>
      <c r="S332" s="94" t="s">
        <v>218</v>
      </c>
      <c r="T332" s="94" t="s">
        <v>205</v>
      </c>
      <c r="U332" s="165"/>
      <c r="V332" s="165"/>
      <c r="W332" s="166"/>
      <c r="X332" s="94" t="s">
        <v>27</v>
      </c>
      <c r="Y332" s="94" t="s">
        <v>26</v>
      </c>
      <c r="Z332" s="94" t="s">
        <v>25</v>
      </c>
      <c r="AA332" s="94" t="s">
        <v>204</v>
      </c>
      <c r="AB332" s="94" t="s">
        <v>207</v>
      </c>
      <c r="AC332" s="94" t="s">
        <v>208</v>
      </c>
      <c r="AD332" s="94" t="s">
        <v>210</v>
      </c>
      <c r="AE332" s="94" t="s">
        <v>211</v>
      </c>
      <c r="AF332" s="94" t="s">
        <v>212</v>
      </c>
      <c r="AG332" s="94" t="s">
        <v>219</v>
      </c>
      <c r="AH332" s="94" t="s">
        <v>213</v>
      </c>
      <c r="AI332" s="94" t="s">
        <v>214</v>
      </c>
      <c r="AJ332" s="94" t="s">
        <v>215</v>
      </c>
      <c r="AK332" s="94" t="s">
        <v>216</v>
      </c>
      <c r="AL332" s="94" t="s">
        <v>217</v>
      </c>
      <c r="AM332" s="94" t="s">
        <v>218</v>
      </c>
      <c r="AN332" s="94" t="s">
        <v>205</v>
      </c>
      <c r="AO332" s="165"/>
      <c r="AP332" s="165"/>
      <c r="AQ332" s="166"/>
      <c r="AR332" s="94" t="s">
        <v>27</v>
      </c>
      <c r="AS332" s="94" t="s">
        <v>26</v>
      </c>
      <c r="AT332" s="94" t="s">
        <v>25</v>
      </c>
      <c r="AU332" s="94" t="s">
        <v>204</v>
      </c>
      <c r="AV332" s="94" t="s">
        <v>207</v>
      </c>
      <c r="AW332" s="94" t="s">
        <v>208</v>
      </c>
      <c r="AX332" s="94" t="s">
        <v>210</v>
      </c>
      <c r="AY332" s="94" t="s">
        <v>211</v>
      </c>
      <c r="AZ332" s="94" t="s">
        <v>212</v>
      </c>
      <c r="BA332" s="94" t="s">
        <v>219</v>
      </c>
      <c r="BB332" s="94" t="s">
        <v>213</v>
      </c>
      <c r="BC332" s="94" t="s">
        <v>214</v>
      </c>
      <c r="BD332" s="94" t="s">
        <v>215</v>
      </c>
      <c r="BE332" s="94" t="s">
        <v>216</v>
      </c>
      <c r="BF332" s="94" t="s">
        <v>217</v>
      </c>
      <c r="BG332" s="94" t="s">
        <v>218</v>
      </c>
      <c r="BH332" s="94" t="s">
        <v>205</v>
      </c>
    </row>
    <row r="333" spans="1:60" s="8" customFormat="1" ht="15.2" customHeight="1" x14ac:dyDescent="0.25">
      <c r="A333" s="164" t="s">
        <v>39</v>
      </c>
      <c r="B333" s="164"/>
      <c r="C333" s="164"/>
      <c r="D333" s="164"/>
      <c r="E333" s="164"/>
      <c r="F333" s="164"/>
      <c r="G333" s="164"/>
      <c r="H333" s="164"/>
      <c r="I333" s="164"/>
      <c r="J333" s="164"/>
      <c r="K333" s="164"/>
      <c r="L333" s="164"/>
      <c r="M333" s="164"/>
      <c r="N333" s="164"/>
      <c r="O333" s="164"/>
      <c r="P333" s="164"/>
      <c r="Q333" s="164"/>
      <c r="R333" s="164"/>
      <c r="S333" s="164"/>
      <c r="T333" s="164"/>
      <c r="U333" s="164" t="s">
        <v>39</v>
      </c>
      <c r="V333" s="164"/>
      <c r="W333" s="164"/>
      <c r="X333" s="164"/>
      <c r="Y333" s="164"/>
      <c r="Z333" s="164"/>
      <c r="AA333" s="164"/>
      <c r="AB333" s="164"/>
      <c r="AC333" s="164"/>
      <c r="AD333" s="164"/>
      <c r="AE333" s="164"/>
      <c r="AF333" s="164"/>
      <c r="AG333" s="164"/>
      <c r="AH333" s="164"/>
      <c r="AI333" s="164"/>
      <c r="AJ333" s="164"/>
      <c r="AK333" s="164"/>
      <c r="AL333" s="164"/>
      <c r="AM333" s="164"/>
      <c r="AN333" s="164"/>
      <c r="AO333" s="164" t="s">
        <v>39</v>
      </c>
      <c r="AP333" s="164"/>
      <c r="AQ333" s="164"/>
      <c r="AR333" s="164"/>
      <c r="AS333" s="164"/>
      <c r="AT333" s="164"/>
      <c r="AU333" s="164"/>
      <c r="AV333" s="164"/>
      <c r="AW333" s="164"/>
      <c r="AX333" s="164"/>
      <c r="AY333" s="164"/>
      <c r="AZ333" s="164"/>
      <c r="BA333" s="164"/>
      <c r="BB333" s="164"/>
      <c r="BC333" s="164"/>
      <c r="BD333" s="164"/>
      <c r="BE333" s="164"/>
      <c r="BF333" s="164"/>
      <c r="BG333" s="164"/>
      <c r="BH333" s="164"/>
    </row>
    <row r="334" spans="1:60" s="8" customFormat="1" ht="15.2" customHeight="1" x14ac:dyDescent="0.25">
      <c r="A334" s="164" t="s">
        <v>23</v>
      </c>
      <c r="B334" s="164"/>
      <c r="C334" s="164"/>
      <c r="D334" s="164"/>
      <c r="E334" s="164"/>
      <c r="F334" s="164"/>
      <c r="G334" s="164"/>
      <c r="H334" s="164"/>
      <c r="I334" s="164"/>
      <c r="J334" s="164"/>
      <c r="K334" s="164"/>
      <c r="L334" s="164"/>
      <c r="M334" s="164"/>
      <c r="N334" s="164"/>
      <c r="O334" s="164"/>
      <c r="P334" s="164"/>
      <c r="Q334" s="164"/>
      <c r="R334" s="164"/>
      <c r="S334" s="164"/>
      <c r="T334" s="164"/>
      <c r="U334" s="164" t="s">
        <v>23</v>
      </c>
      <c r="V334" s="164"/>
      <c r="W334" s="164"/>
      <c r="X334" s="164"/>
      <c r="Y334" s="164"/>
      <c r="Z334" s="164"/>
      <c r="AA334" s="164"/>
      <c r="AB334" s="164"/>
      <c r="AC334" s="164"/>
      <c r="AD334" s="164"/>
      <c r="AE334" s="164"/>
      <c r="AF334" s="164"/>
      <c r="AG334" s="164"/>
      <c r="AH334" s="164"/>
      <c r="AI334" s="164"/>
      <c r="AJ334" s="164"/>
      <c r="AK334" s="164"/>
      <c r="AL334" s="164"/>
      <c r="AM334" s="164"/>
      <c r="AN334" s="164"/>
      <c r="AO334" s="164" t="s">
        <v>23</v>
      </c>
      <c r="AP334" s="164"/>
      <c r="AQ334" s="164"/>
      <c r="AR334" s="164"/>
      <c r="AS334" s="164"/>
      <c r="AT334" s="164"/>
      <c r="AU334" s="164"/>
      <c r="AV334" s="164"/>
      <c r="AW334" s="164"/>
      <c r="AX334" s="164"/>
      <c r="AY334" s="164"/>
      <c r="AZ334" s="164"/>
      <c r="BA334" s="164"/>
      <c r="BB334" s="164"/>
      <c r="BC334" s="164"/>
      <c r="BD334" s="164"/>
      <c r="BE334" s="164"/>
      <c r="BF334" s="164"/>
      <c r="BG334" s="164"/>
      <c r="BH334" s="164"/>
    </row>
    <row r="335" spans="1:60" s="8" customFormat="1" ht="15.2" customHeight="1" x14ac:dyDescent="0.25">
      <c r="A335" s="70" t="s">
        <v>22</v>
      </c>
      <c r="B335" s="65" t="str">
        <f>'[1]ГАСТРОНОМИЯ, ВЫПЕЧКА'!$E$180</f>
        <v>Сыр порционный</v>
      </c>
      <c r="C335" s="71">
        <f>'[1]ГАСТРОНОМИЯ, ВЫПЕЧКА'!$E$183</f>
        <v>30</v>
      </c>
      <c r="D335" s="109">
        <f>'[1]ГАСТРОНОМИЯ, ВЫПЕЧКА'!$A$201</f>
        <v>5.7</v>
      </c>
      <c r="E335" s="109">
        <f>'[1]ГАСТРОНОМИЯ, ВЫПЕЧКА'!$C$201</f>
        <v>7.5</v>
      </c>
      <c r="F335" s="109">
        <f>'[1]ГАСТРОНОМИЯ, ВЫПЕЧКА'!$E$201</f>
        <v>0.06</v>
      </c>
      <c r="G335" s="109">
        <f>'[1]ГАСТРОНОМИЯ, ВЫПЕЧКА'!$G$201</f>
        <v>90.974999999999994</v>
      </c>
      <c r="H335" s="109">
        <v>0.02</v>
      </c>
      <c r="I335" s="109">
        <v>0</v>
      </c>
      <c r="J335" s="109">
        <v>0.86</v>
      </c>
      <c r="K335" s="109">
        <v>0</v>
      </c>
      <c r="L335" s="109">
        <v>352</v>
      </c>
      <c r="M335" s="109">
        <v>127</v>
      </c>
      <c r="N335" s="109">
        <v>14</v>
      </c>
      <c r="O335" s="109">
        <v>0.4</v>
      </c>
      <c r="P335" s="109">
        <v>301</v>
      </c>
      <c r="Q335" s="109">
        <v>0</v>
      </c>
      <c r="R335" s="109">
        <v>0</v>
      </c>
      <c r="S335" s="109">
        <v>0.5</v>
      </c>
      <c r="T335" s="109">
        <f>'[1]ГАСТРОНОМИЯ, ВЫПЕЧКА'!$I$201</f>
        <v>0.15</v>
      </c>
      <c r="U335" s="70" t="s">
        <v>153</v>
      </c>
      <c r="V335" s="65" t="str">
        <f>'[1]ГАСТРОНОМИЯ, ВЫПЕЧКА'!$P$180</f>
        <v>Сыр порционный</v>
      </c>
      <c r="W335" s="71">
        <f>'[1]ГАСТРОНОМИЯ, ВЫПЕЧКА'!$AA$183</f>
        <v>50</v>
      </c>
      <c r="X335" s="109">
        <f>'[1]ГАСТРОНОМИЯ, ВЫПЕЧКА'!$W$201</f>
        <v>9.5</v>
      </c>
      <c r="Y335" s="109">
        <f>'[1]ГАСТРОНОМИЯ, ВЫПЕЧКА'!$Y$201</f>
        <v>12.5</v>
      </c>
      <c r="Z335" s="109">
        <f>'[1]ГАСТРОНОМИЯ, ВЫПЕЧКА'!$AA$201</f>
        <v>0.1</v>
      </c>
      <c r="AA335" s="109">
        <f>'[1]ГАСТРОНОМИЯ, ВЫПЕЧКА'!$AC$201</f>
        <v>151.625</v>
      </c>
      <c r="AB335" s="109">
        <v>3.3333333333333333E-2</v>
      </c>
      <c r="AC335" s="109">
        <v>0</v>
      </c>
      <c r="AD335" s="109">
        <v>1.4333333333333333</v>
      </c>
      <c r="AE335" s="109">
        <v>0</v>
      </c>
      <c r="AF335" s="109">
        <v>459</v>
      </c>
      <c r="AG335" s="109">
        <v>121.3</v>
      </c>
      <c r="AH335" s="109">
        <v>23.333333333333332</v>
      </c>
      <c r="AI335" s="109">
        <v>0.66666666666666663</v>
      </c>
      <c r="AJ335" s="109">
        <v>301.7</v>
      </c>
      <c r="AK335" s="109">
        <v>0</v>
      </c>
      <c r="AL335" s="109">
        <v>0</v>
      </c>
      <c r="AM335" s="109">
        <v>6</v>
      </c>
      <c r="AN335" s="109">
        <f>'[1]ГАСТРОНОМИЯ, ВЫПЕЧКА'!$AE$201</f>
        <v>0.25</v>
      </c>
      <c r="AO335" s="70" t="s">
        <v>153</v>
      </c>
      <c r="AP335" s="65" t="str">
        <f>'[1]ГАСТРОНОМИЯ, ВЫПЕЧКА'!$P$180</f>
        <v>Сыр порционный</v>
      </c>
      <c r="AQ335" s="71">
        <f>'[1]ГАСТРОНОМИЯ, ВЫПЕЧКА'!$AA$183</f>
        <v>50</v>
      </c>
      <c r="AR335" s="109">
        <f>'[1]ГАСТРОНОМИЯ, ВЫПЕЧКА'!$W$201</f>
        <v>9.5</v>
      </c>
      <c r="AS335" s="109">
        <f>'[1]ГАСТРОНОМИЯ, ВЫПЕЧКА'!$Y$201</f>
        <v>12.5</v>
      </c>
      <c r="AT335" s="109">
        <f>'[1]ГАСТРОНОМИЯ, ВЫПЕЧКА'!$AA$201</f>
        <v>0.1</v>
      </c>
      <c r="AU335" s="109">
        <f>'[1]ГАСТРОНОМИЯ, ВЫПЕЧКА'!$AC$201</f>
        <v>151.625</v>
      </c>
      <c r="AV335" s="109">
        <v>3.3333333333333333E-2</v>
      </c>
      <c r="AW335" s="109">
        <v>0</v>
      </c>
      <c r="AX335" s="109">
        <v>1.4333333333333333</v>
      </c>
      <c r="AY335" s="109">
        <v>0</v>
      </c>
      <c r="AZ335" s="109">
        <v>459</v>
      </c>
      <c r="BA335" s="109">
        <v>121.3</v>
      </c>
      <c r="BB335" s="109">
        <v>23.333333333333332</v>
      </c>
      <c r="BC335" s="109">
        <v>0.66666666666666663</v>
      </c>
      <c r="BD335" s="109">
        <v>301.7</v>
      </c>
      <c r="BE335" s="109">
        <v>0</v>
      </c>
      <c r="BF335" s="109">
        <v>0</v>
      </c>
      <c r="BG335" s="109">
        <v>6</v>
      </c>
      <c r="BH335" s="109">
        <f>'[1]ГАСТРОНОМИЯ, ВЫПЕЧКА'!$AE$201</f>
        <v>0.25</v>
      </c>
    </row>
    <row r="336" spans="1:60" s="8" customFormat="1" ht="15.2" customHeight="1" x14ac:dyDescent="0.25">
      <c r="A336" s="71" t="s">
        <v>149</v>
      </c>
      <c r="B336" s="65" t="str">
        <f>'[1]ЯЙЦО, ТВОРОГ, КАШИ'!$AW$96</f>
        <v>Запеканка из творога</v>
      </c>
      <c r="C336" s="71">
        <f>'[1]ЯЙЦО, ТВОРОГ, КАШИ'!$AW$99</f>
        <v>150</v>
      </c>
      <c r="D336" s="109">
        <f>'[1]ЯЙЦО, ТВОРОГ, КАШИ'!$AS$117</f>
        <v>13.147058823529411</v>
      </c>
      <c r="E336" s="109">
        <f>'[1]ЯЙЦО, ТВОРОГ, КАШИ'!$AU$117</f>
        <v>6.1</v>
      </c>
      <c r="F336" s="109">
        <f>'[1]ЯЙЦО, ТВОРОГ, КАШИ'!$AW$117</f>
        <v>47</v>
      </c>
      <c r="G336" s="109">
        <f>'[1]ЯЙЦО, ТВОРОГ, КАШИ'!$AY$117</f>
        <v>172.05882352941177</v>
      </c>
      <c r="H336" s="119">
        <v>0.1</v>
      </c>
      <c r="I336" s="119">
        <v>0</v>
      </c>
      <c r="J336" s="119">
        <v>175.7</v>
      </c>
      <c r="K336" s="119">
        <v>0</v>
      </c>
      <c r="L336" s="119">
        <v>356</v>
      </c>
      <c r="M336" s="119">
        <v>121.6</v>
      </c>
      <c r="N336" s="119">
        <v>10.3</v>
      </c>
      <c r="O336" s="119">
        <v>0.5</v>
      </c>
      <c r="P336" s="109">
        <v>247.5</v>
      </c>
      <c r="Q336" s="109">
        <v>0</v>
      </c>
      <c r="R336" s="109">
        <v>0</v>
      </c>
      <c r="S336" s="109">
        <v>0</v>
      </c>
      <c r="T336" s="109">
        <f>'[1]ЯЙЦО, ТВОРОГ, КАШИ'!$BA$117</f>
        <v>0.30000000000000004</v>
      </c>
      <c r="U336" s="71" t="s">
        <v>148</v>
      </c>
      <c r="V336" s="65" t="str">
        <f>'[1]ЯЙЦО, ТВОРОГ, КАШИ'!$P$96</f>
        <v>Запеканка из творога</v>
      </c>
      <c r="W336" s="71">
        <f>'[1]ЯЙЦО, ТВОРОГ, КАШИ'!$P$99</f>
        <v>200</v>
      </c>
      <c r="X336" s="109">
        <f>'[1]ЯЙЦО, ТВОРОГ, КАШИ'!$L$117</f>
        <v>17.529411764705884</v>
      </c>
      <c r="Y336" s="109">
        <f>'[1]ЯЙЦО, ТВОРОГ, КАШИ'!$N$117</f>
        <v>8.1333333333333329</v>
      </c>
      <c r="Z336" s="109">
        <f>'[1]ЯЙЦО, ТВОРОГ, КАШИ'!$P$117</f>
        <v>62.666666666666671</v>
      </c>
      <c r="AA336" s="109">
        <f>'[1]ЯЙЦО, ТВОРОГ, КАШИ'!$R$117</f>
        <v>229.41176470588235</v>
      </c>
      <c r="AB336" s="109">
        <v>0.13333333333333333</v>
      </c>
      <c r="AC336" s="109">
        <v>0</v>
      </c>
      <c r="AD336" s="109">
        <v>234.26666666666668</v>
      </c>
      <c r="AE336" s="109">
        <v>0</v>
      </c>
      <c r="AF336" s="109">
        <v>350</v>
      </c>
      <c r="AG336" s="109">
        <v>100.1</v>
      </c>
      <c r="AH336" s="109">
        <v>13.733333333333333</v>
      </c>
      <c r="AI336" s="109">
        <v>0.66666666666666663</v>
      </c>
      <c r="AJ336" s="109">
        <v>165.1</v>
      </c>
      <c r="AK336" s="109">
        <v>0</v>
      </c>
      <c r="AL336" s="109">
        <v>0</v>
      </c>
      <c r="AM336" s="109">
        <v>0</v>
      </c>
      <c r="AN336" s="109">
        <f>'[1]ЯЙЦО, ТВОРОГ, КАШИ'!$T$117</f>
        <v>0.4</v>
      </c>
      <c r="AO336" s="71" t="s">
        <v>148</v>
      </c>
      <c r="AP336" s="65" t="str">
        <f>'[1]ЯЙЦО, ТВОРОГ, КАШИ'!$P$96</f>
        <v>Запеканка из творога</v>
      </c>
      <c r="AQ336" s="71">
        <f>'[1]ЯЙЦО, ТВОРОГ, КАШИ'!$P$99</f>
        <v>200</v>
      </c>
      <c r="AR336" s="109">
        <f>'[1]ЯЙЦО, ТВОРОГ, КАШИ'!$L$117</f>
        <v>17.529411764705884</v>
      </c>
      <c r="AS336" s="109">
        <f>'[1]ЯЙЦО, ТВОРОГ, КАШИ'!$N$117</f>
        <v>8.1333333333333329</v>
      </c>
      <c r="AT336" s="109">
        <f>'[1]ЯЙЦО, ТВОРОГ, КАШИ'!$P$117</f>
        <v>62.666666666666671</v>
      </c>
      <c r="AU336" s="109">
        <f>'[1]ЯЙЦО, ТВОРОГ, КАШИ'!$R$117</f>
        <v>229.41176470588235</v>
      </c>
      <c r="AV336" s="109">
        <v>0.13333333333333333</v>
      </c>
      <c r="AW336" s="109">
        <v>0</v>
      </c>
      <c r="AX336" s="109">
        <v>234.26666666666668</v>
      </c>
      <c r="AY336" s="109">
        <v>0</v>
      </c>
      <c r="AZ336" s="109">
        <v>350</v>
      </c>
      <c r="BA336" s="109">
        <v>100.1</v>
      </c>
      <c r="BB336" s="109">
        <v>13.733333333333333</v>
      </c>
      <c r="BC336" s="109">
        <v>0.66666666666666663</v>
      </c>
      <c r="BD336" s="109">
        <v>165.1</v>
      </c>
      <c r="BE336" s="109">
        <v>0</v>
      </c>
      <c r="BF336" s="109">
        <v>0</v>
      </c>
      <c r="BG336" s="109">
        <v>0</v>
      </c>
      <c r="BH336" s="109">
        <f>'[1]ЯЙЦО, ТВОРОГ, КАШИ'!$T$117</f>
        <v>0.4</v>
      </c>
    </row>
    <row r="337" spans="1:60" s="8" customFormat="1" ht="16.350000000000001" customHeight="1" x14ac:dyDescent="0.25">
      <c r="A337" s="70" t="s">
        <v>21</v>
      </c>
      <c r="B337" s="65" t="str">
        <f>[1]СОУСА!$E$55</f>
        <v>Молоко сгущенное</v>
      </c>
      <c r="C337" s="71">
        <f>[1]СОУСА!$E$58</f>
        <v>30</v>
      </c>
      <c r="D337" s="120">
        <f>[1]СОУСА!$A$77</f>
        <v>2.1</v>
      </c>
      <c r="E337" s="120">
        <f>[1]СОУСА!$C$77</f>
        <v>2.5</v>
      </c>
      <c r="F337" s="120">
        <f>[1]СОУСА!$E$77</f>
        <v>16.600000000000001</v>
      </c>
      <c r="G337" s="120">
        <f>[1]СОУСА!$G$77</f>
        <v>96</v>
      </c>
      <c r="H337" s="120">
        <v>0</v>
      </c>
      <c r="I337" s="120">
        <v>0</v>
      </c>
      <c r="J337" s="120">
        <v>0</v>
      </c>
      <c r="K337" s="120">
        <v>0</v>
      </c>
      <c r="L337" s="120">
        <v>8.98</v>
      </c>
      <c r="M337" s="120">
        <v>7.4</v>
      </c>
      <c r="N337" s="120">
        <v>2.9</v>
      </c>
      <c r="O337" s="120">
        <v>0.2</v>
      </c>
      <c r="P337" s="120">
        <v>5</v>
      </c>
      <c r="Q337" s="120">
        <v>0</v>
      </c>
      <c r="R337" s="120">
        <v>0</v>
      </c>
      <c r="S337" s="120">
        <v>0</v>
      </c>
      <c r="T337" s="120">
        <f>[1]СОУСА!$I$77</f>
        <v>0.3</v>
      </c>
      <c r="U337" s="70" t="s">
        <v>21</v>
      </c>
      <c r="V337" s="65" t="str">
        <f>[1]СОУСА!$E$55</f>
        <v>Молоко сгущенное</v>
      </c>
      <c r="W337" s="71">
        <f>[1]СОУСА!$E$58</f>
        <v>30</v>
      </c>
      <c r="X337" s="120">
        <f>[1]СОУСА!$A$77</f>
        <v>2.1</v>
      </c>
      <c r="Y337" s="120">
        <f>[1]СОУСА!$C$77</f>
        <v>2.5</v>
      </c>
      <c r="Z337" s="120">
        <f>[1]СОУСА!$E$77</f>
        <v>16.600000000000001</v>
      </c>
      <c r="AA337" s="120">
        <f>[1]СОУСА!$G$77</f>
        <v>96</v>
      </c>
      <c r="AB337" s="120">
        <v>0</v>
      </c>
      <c r="AC337" s="120">
        <v>0</v>
      </c>
      <c r="AD337" s="120">
        <v>0</v>
      </c>
      <c r="AE337" s="120">
        <v>0</v>
      </c>
      <c r="AF337" s="120">
        <v>8.98</v>
      </c>
      <c r="AG337" s="120">
        <v>7.4</v>
      </c>
      <c r="AH337" s="120">
        <v>2.9</v>
      </c>
      <c r="AI337" s="120">
        <v>0.2</v>
      </c>
      <c r="AJ337" s="120">
        <v>5</v>
      </c>
      <c r="AK337" s="120">
        <v>0</v>
      </c>
      <c r="AL337" s="120">
        <v>0</v>
      </c>
      <c r="AM337" s="120">
        <v>0</v>
      </c>
      <c r="AN337" s="120">
        <f>[1]СОУСА!$I$77</f>
        <v>0.3</v>
      </c>
      <c r="AO337" s="70" t="s">
        <v>21</v>
      </c>
      <c r="AP337" s="65" t="str">
        <f>[1]СОУСА!$E$55</f>
        <v>Молоко сгущенное</v>
      </c>
      <c r="AQ337" s="71">
        <f>[1]СОУСА!$E$58</f>
        <v>30</v>
      </c>
      <c r="AR337" s="120">
        <f>[1]СОУСА!$A$77</f>
        <v>2.1</v>
      </c>
      <c r="AS337" s="120">
        <f>[1]СОУСА!$C$77</f>
        <v>2.5</v>
      </c>
      <c r="AT337" s="120">
        <f>[1]СОУСА!$E$77</f>
        <v>16.600000000000001</v>
      </c>
      <c r="AU337" s="120">
        <f>[1]СОУСА!$G$77</f>
        <v>96</v>
      </c>
      <c r="AV337" s="120">
        <v>0</v>
      </c>
      <c r="AW337" s="120">
        <v>0</v>
      </c>
      <c r="AX337" s="120">
        <v>0</v>
      </c>
      <c r="AY337" s="120">
        <v>0</v>
      </c>
      <c r="AZ337" s="120">
        <v>8.98</v>
      </c>
      <c r="BA337" s="120">
        <v>7.4</v>
      </c>
      <c r="BB337" s="120">
        <v>2.9</v>
      </c>
      <c r="BC337" s="120">
        <v>0.2</v>
      </c>
      <c r="BD337" s="120">
        <v>5</v>
      </c>
      <c r="BE337" s="120">
        <v>0</v>
      </c>
      <c r="BF337" s="120">
        <v>0</v>
      </c>
      <c r="BG337" s="120">
        <v>0</v>
      </c>
      <c r="BH337" s="120">
        <f>[1]СОУСА!$I$77</f>
        <v>0.3</v>
      </c>
    </row>
    <row r="338" spans="1:60" s="8" customFormat="1" ht="15.2" customHeight="1" x14ac:dyDescent="0.25">
      <c r="A338" s="70" t="s">
        <v>20</v>
      </c>
      <c r="B338" s="65" t="str">
        <f>[1]НАПИТКИ!$P$132</f>
        <v>Кофейный напиток с молоком</v>
      </c>
      <c r="C338" s="71">
        <f>[1]НАПИТКИ!$P$135</f>
        <v>200</v>
      </c>
      <c r="D338" s="109">
        <f>[1]НАПИТКИ!$L$153</f>
        <v>2.7866666666666666</v>
      </c>
      <c r="E338" s="109">
        <f>[1]НАПИТКИ!$N$153</f>
        <v>3.9999999999999994E-2</v>
      </c>
      <c r="F338" s="109">
        <f>[1]НАПИТКИ!$P$153</f>
        <v>19.8</v>
      </c>
      <c r="G338" s="109">
        <f>[1]НАПИТКИ!$R$153</f>
        <v>90.56</v>
      </c>
      <c r="H338" s="109">
        <v>0.06</v>
      </c>
      <c r="I338" s="109">
        <v>0</v>
      </c>
      <c r="J338" s="109">
        <v>48.8</v>
      </c>
      <c r="K338" s="109">
        <v>0</v>
      </c>
      <c r="L338" s="109">
        <v>202.2</v>
      </c>
      <c r="M338" s="109">
        <v>61.3</v>
      </c>
      <c r="N338" s="109">
        <v>11.3</v>
      </c>
      <c r="O338" s="109">
        <v>0.48</v>
      </c>
      <c r="P338" s="109">
        <v>251</v>
      </c>
      <c r="Q338" s="109">
        <v>0</v>
      </c>
      <c r="R338" s="109">
        <v>0</v>
      </c>
      <c r="S338" s="109">
        <v>0</v>
      </c>
      <c r="T338" s="109">
        <f>[1]НАПИТКИ!$T$153</f>
        <v>1</v>
      </c>
      <c r="U338" s="70" t="s">
        <v>20</v>
      </c>
      <c r="V338" s="65" t="str">
        <f>[1]НАПИТКИ!$P$132</f>
        <v>Кофейный напиток с молоком</v>
      </c>
      <c r="W338" s="71">
        <f>[1]НАПИТКИ!$P$135</f>
        <v>200</v>
      </c>
      <c r="X338" s="109">
        <f>[1]НАПИТКИ!$L$153</f>
        <v>2.7866666666666666</v>
      </c>
      <c r="Y338" s="109">
        <f>[1]НАПИТКИ!$N$153</f>
        <v>3.9999999999999994E-2</v>
      </c>
      <c r="Z338" s="109">
        <f>[1]НАПИТКИ!$P$153</f>
        <v>19.8</v>
      </c>
      <c r="AA338" s="109">
        <f>[1]НАПИТКИ!$R$153</f>
        <v>90.56</v>
      </c>
      <c r="AB338" s="109">
        <v>0.06</v>
      </c>
      <c r="AC338" s="109">
        <v>0</v>
      </c>
      <c r="AD338" s="109">
        <v>148</v>
      </c>
      <c r="AE338" s="109">
        <v>0</v>
      </c>
      <c r="AF338" s="109">
        <v>202.2</v>
      </c>
      <c r="AG338" s="109">
        <v>61.3</v>
      </c>
      <c r="AH338" s="109">
        <v>11.3</v>
      </c>
      <c r="AI338" s="109">
        <v>0.48</v>
      </c>
      <c r="AJ338" s="109">
        <v>112</v>
      </c>
      <c r="AK338" s="109">
        <v>0</v>
      </c>
      <c r="AL338" s="109">
        <v>0</v>
      </c>
      <c r="AM338" s="109">
        <v>0</v>
      </c>
      <c r="AN338" s="109">
        <f>[1]НАПИТКИ!$T$153</f>
        <v>1</v>
      </c>
      <c r="AO338" s="70" t="s">
        <v>20</v>
      </c>
      <c r="AP338" s="65" t="str">
        <f>[1]НАПИТКИ!$P$132</f>
        <v>Кофейный напиток с молоком</v>
      </c>
      <c r="AQ338" s="71">
        <f>[1]НАПИТКИ!$P$135</f>
        <v>200</v>
      </c>
      <c r="AR338" s="109">
        <f>[1]НАПИТКИ!$L$153</f>
        <v>2.7866666666666666</v>
      </c>
      <c r="AS338" s="109">
        <f>[1]НАПИТКИ!$N$153</f>
        <v>3.9999999999999994E-2</v>
      </c>
      <c r="AT338" s="109">
        <f>[1]НАПИТКИ!$P$153</f>
        <v>19.8</v>
      </c>
      <c r="AU338" s="109">
        <f>[1]НАПИТКИ!$R$153</f>
        <v>90.56</v>
      </c>
      <c r="AV338" s="109">
        <v>0.06</v>
      </c>
      <c r="AW338" s="109">
        <v>0</v>
      </c>
      <c r="AX338" s="109">
        <v>148</v>
      </c>
      <c r="AY338" s="109">
        <v>0</v>
      </c>
      <c r="AZ338" s="109">
        <v>202.2</v>
      </c>
      <c r="BA338" s="109">
        <v>61.3</v>
      </c>
      <c r="BB338" s="109">
        <v>11.3</v>
      </c>
      <c r="BC338" s="109">
        <v>0.48</v>
      </c>
      <c r="BD338" s="109">
        <v>112</v>
      </c>
      <c r="BE338" s="109">
        <v>0</v>
      </c>
      <c r="BF338" s="109">
        <v>0</v>
      </c>
      <c r="BG338" s="109">
        <v>0</v>
      </c>
      <c r="BH338" s="109">
        <f>[1]НАПИТКИ!$T$153</f>
        <v>1</v>
      </c>
    </row>
    <row r="339" spans="1:60" s="8" customFormat="1" ht="15.6" customHeight="1" x14ac:dyDescent="0.25">
      <c r="A339" s="70" t="s">
        <v>18</v>
      </c>
      <c r="B339" s="65" t="str">
        <f>'[1]ГАСТРОНОМИЯ, ВЫПЕЧКА'!$E$52</f>
        <v>Хлеб пшеничный</v>
      </c>
      <c r="C339" s="71">
        <f>'[1]ГАСТРОНОМИЯ, ВЫПЕЧКА'!$E$54</f>
        <v>35</v>
      </c>
      <c r="D339" s="109">
        <f>'[1]ГАСТРОНОМИЯ, ВЫПЕЧКА'!$A$72</f>
        <v>0.3</v>
      </c>
      <c r="E339" s="109">
        <f>'[1]ГАСТРОНОМИЯ, ВЫПЕЧКА'!$C$72</f>
        <v>0.04</v>
      </c>
      <c r="F339" s="109">
        <f>'[1]ГАСТРОНОМИЯ, ВЫПЕЧКА'!$E$72</f>
        <v>17</v>
      </c>
      <c r="G339" s="109">
        <f>'[1]ГАСТРОНОМИЯ, ВЫПЕЧКА'!$G$72</f>
        <v>73</v>
      </c>
      <c r="H339" s="109">
        <v>0.02</v>
      </c>
      <c r="I339" s="109">
        <v>0.1</v>
      </c>
      <c r="J339" s="109">
        <v>0</v>
      </c>
      <c r="K339" s="109">
        <v>0</v>
      </c>
      <c r="L339" s="109">
        <v>4.5999999999999996</v>
      </c>
      <c r="M339" s="109">
        <v>17.399999999999999</v>
      </c>
      <c r="N339" s="109">
        <v>6.6</v>
      </c>
      <c r="O339" s="109">
        <v>0.22</v>
      </c>
      <c r="P339" s="109">
        <v>8</v>
      </c>
      <c r="Q339" s="109">
        <v>0</v>
      </c>
      <c r="R339" s="109">
        <v>0</v>
      </c>
      <c r="S339" s="109">
        <v>0</v>
      </c>
      <c r="T339" s="109">
        <f>'[1]ГАСТРОНОМИЯ, ВЫПЕЧКА'!$I$72</f>
        <v>0</v>
      </c>
      <c r="U339" s="70" t="s">
        <v>9</v>
      </c>
      <c r="V339" s="65" t="str">
        <f>'[1]ГАСТРОНОМИЯ, ВЫПЕЧКА'!$AA$52</f>
        <v>Хлеб пшеничный</v>
      </c>
      <c r="W339" s="71">
        <f>'[1]ГАСТРОНОМИЯ, ВЫПЕЧКА'!$AL$54</f>
        <v>50</v>
      </c>
      <c r="X339" s="109">
        <f>'[1]ГАСТРОНОМИЯ, ВЫПЕЧКА'!$AH$72</f>
        <v>0.42857142857142855</v>
      </c>
      <c r="Y339" s="109">
        <f>'[1]ГАСТРОНОМИЯ, ВЫПЕЧКА'!$AJ$72</f>
        <v>5.7142857142857141E-2</v>
      </c>
      <c r="Z339" s="109">
        <f>'[1]ГАСТРОНОМИЯ, ВЫПЕЧКА'!$AL$72</f>
        <v>24.285714285714285</v>
      </c>
      <c r="AA339" s="109">
        <f>'[1]ГАСТРОНОМИЯ, ВЫПЕЧКА'!$AN$72</f>
        <v>104.28571428571429</v>
      </c>
      <c r="AB339" s="109">
        <v>2.8571428571428571E-2</v>
      </c>
      <c r="AC339" s="109">
        <v>0.05</v>
      </c>
      <c r="AD339" s="109">
        <v>0</v>
      </c>
      <c r="AE339" s="109">
        <v>0</v>
      </c>
      <c r="AF339" s="109">
        <v>6.5714285714285703</v>
      </c>
      <c r="AG339" s="109">
        <v>24.857142857142854</v>
      </c>
      <c r="AH339" s="109">
        <v>9.4285714285714288</v>
      </c>
      <c r="AI339" s="109">
        <v>0.31428571428571428</v>
      </c>
      <c r="AJ339" s="109">
        <v>11.428571428571429</v>
      </c>
      <c r="AK339" s="109">
        <v>0</v>
      </c>
      <c r="AL339" s="109">
        <v>0</v>
      </c>
      <c r="AM339" s="109">
        <v>0</v>
      </c>
      <c r="AN339" s="109">
        <f>'[1]ГАСТРОНОМИЯ, ВЫПЕЧКА'!$AP$72</f>
        <v>0</v>
      </c>
      <c r="AO339" s="70" t="s">
        <v>9</v>
      </c>
      <c r="AP339" s="65" t="str">
        <f>'[1]ГАСТРОНОМИЯ, ВЫПЕЧКА'!$AA$52</f>
        <v>Хлеб пшеничный</v>
      </c>
      <c r="AQ339" s="71">
        <f>'[1]ГАСТРОНОМИЯ, ВЫПЕЧКА'!$AL$54</f>
        <v>50</v>
      </c>
      <c r="AR339" s="109">
        <f>'[1]ГАСТРОНОМИЯ, ВЫПЕЧКА'!$AH$72</f>
        <v>0.42857142857142855</v>
      </c>
      <c r="AS339" s="109">
        <f>'[1]ГАСТРОНОМИЯ, ВЫПЕЧКА'!$AJ$72</f>
        <v>5.7142857142857141E-2</v>
      </c>
      <c r="AT339" s="109">
        <f>'[1]ГАСТРОНОМИЯ, ВЫПЕЧКА'!$AL$72</f>
        <v>24.285714285714285</v>
      </c>
      <c r="AU339" s="109">
        <f>'[1]ГАСТРОНОМИЯ, ВЫПЕЧКА'!$AN$72</f>
        <v>104.28571428571429</v>
      </c>
      <c r="AV339" s="109">
        <v>2.8571428571428571E-2</v>
      </c>
      <c r="AW339" s="109">
        <v>0.05</v>
      </c>
      <c r="AX339" s="109">
        <v>0</v>
      </c>
      <c r="AY339" s="109">
        <v>0</v>
      </c>
      <c r="AZ339" s="109">
        <v>6.5714285714285703</v>
      </c>
      <c r="BA339" s="109">
        <v>24.857142857142854</v>
      </c>
      <c r="BB339" s="109">
        <v>9.4285714285714288</v>
      </c>
      <c r="BC339" s="109">
        <v>0.31428571428571428</v>
      </c>
      <c r="BD339" s="109">
        <v>11.428571428571429</v>
      </c>
      <c r="BE339" s="109">
        <v>0</v>
      </c>
      <c r="BF339" s="109">
        <v>0</v>
      </c>
      <c r="BG339" s="109">
        <v>0</v>
      </c>
      <c r="BH339" s="109">
        <f>'[1]ГАСТРОНОМИЯ, ВЫПЕЧКА'!$AP$72</f>
        <v>0</v>
      </c>
    </row>
    <row r="340" spans="1:60" s="8" customFormat="1" ht="15.6" customHeight="1" x14ac:dyDescent="0.25">
      <c r="A340" s="70" t="s">
        <v>17</v>
      </c>
      <c r="B340" s="65" t="str">
        <f>'[1]ГАСТРОНОМИЯ, ВЫПЕЧКА'!$E$11</f>
        <v>Хлеб ржано-пшеничный</v>
      </c>
      <c r="C340" s="71">
        <f>'[1]ГАСТРОНОМИЯ, ВЫПЕЧКА'!$E$13</f>
        <v>20</v>
      </c>
      <c r="D340" s="109">
        <f>'[1]ГАСТРОНОМИЯ, ВЫПЕЧКА'!$A$31</f>
        <v>1</v>
      </c>
      <c r="E340" s="109">
        <f>'[1]ГАСТРОНОМИЯ, ВЫПЕЧКА'!$C$31</f>
        <v>0.7</v>
      </c>
      <c r="F340" s="109">
        <f>'[1]ГАСТРОНОМИЯ, ВЫПЕЧКА'!$E$31</f>
        <v>6.7</v>
      </c>
      <c r="G340" s="109">
        <f>'[1]ГАСТРОНОМИЯ, ВЫПЕЧКА'!$G$31</f>
        <v>35</v>
      </c>
      <c r="H340" s="109">
        <v>0.13</v>
      </c>
      <c r="I340" s="109">
        <v>0</v>
      </c>
      <c r="J340" s="109">
        <v>0</v>
      </c>
      <c r="K340" s="109">
        <v>0</v>
      </c>
      <c r="L340" s="109">
        <v>5.75</v>
      </c>
      <c r="M340" s="109">
        <v>26.5</v>
      </c>
      <c r="N340" s="109">
        <v>6.25</v>
      </c>
      <c r="O340" s="109">
        <v>0.78</v>
      </c>
      <c r="P340" s="109">
        <v>6</v>
      </c>
      <c r="Q340" s="109">
        <v>0</v>
      </c>
      <c r="R340" s="109">
        <v>0</v>
      </c>
      <c r="S340" s="109">
        <v>0</v>
      </c>
      <c r="T340" s="109">
        <v>0</v>
      </c>
      <c r="U340" s="70" t="s">
        <v>121</v>
      </c>
      <c r="V340" s="65" t="str">
        <f>'[1]ГАСТРОНОМИЯ, ВЫПЕЧКА'!$AA$11</f>
        <v>Хлеб ржано-пшеничный</v>
      </c>
      <c r="W340" s="71">
        <f>'[1]ГАСТРОНОМИЯ, ВЫПЕЧКА'!$P$13</f>
        <v>35</v>
      </c>
      <c r="X340" s="109">
        <f>'[1]ГАСТРОНОМИЯ, ВЫПЕЧКА'!$L$31</f>
        <v>1.75</v>
      </c>
      <c r="Y340" s="109">
        <f>'[1]ГАСТРОНОМИЯ, ВЫПЕЧКА'!$N$31</f>
        <v>1.2250000000000001</v>
      </c>
      <c r="Z340" s="109">
        <f>'[1]ГАСТРОНОМИЯ, ВЫПЕЧКА'!$P$31</f>
        <v>11.725</v>
      </c>
      <c r="AA340" s="109">
        <f>'[1]ГАСТРОНОМИЯ, ВЫПЕЧКА'!$R$31</f>
        <v>61.25</v>
      </c>
      <c r="AB340" s="109">
        <v>0.05</v>
      </c>
      <c r="AC340" s="109">
        <v>0</v>
      </c>
      <c r="AD340" s="109">
        <v>0</v>
      </c>
      <c r="AE340" s="109">
        <v>0</v>
      </c>
      <c r="AF340" s="109">
        <v>10.0625</v>
      </c>
      <c r="AG340" s="109">
        <v>46.375</v>
      </c>
      <c r="AH340" s="109">
        <v>10.9375</v>
      </c>
      <c r="AI340" s="109">
        <v>1.365</v>
      </c>
      <c r="AJ340" s="109">
        <v>10.5</v>
      </c>
      <c r="AK340" s="109">
        <v>0</v>
      </c>
      <c r="AL340" s="109">
        <v>0</v>
      </c>
      <c r="AM340" s="109">
        <v>0</v>
      </c>
      <c r="AN340" s="109">
        <f>'[1]ГАСТРОНОМИЯ, ВЫПЕЧКА'!$T$31</f>
        <v>0</v>
      </c>
      <c r="AO340" s="70" t="s">
        <v>121</v>
      </c>
      <c r="AP340" s="65" t="str">
        <f>'[1]ГАСТРОНОМИЯ, ВЫПЕЧКА'!$AA$11</f>
        <v>Хлеб ржано-пшеничный</v>
      </c>
      <c r="AQ340" s="71">
        <f>'[1]ГАСТРОНОМИЯ, ВЫПЕЧКА'!$P$13</f>
        <v>35</v>
      </c>
      <c r="AR340" s="109">
        <f>'[1]ГАСТРОНОМИЯ, ВЫПЕЧКА'!$L$31</f>
        <v>1.75</v>
      </c>
      <c r="AS340" s="109">
        <f>'[1]ГАСТРОНОМИЯ, ВЫПЕЧКА'!$N$31</f>
        <v>1.2250000000000001</v>
      </c>
      <c r="AT340" s="109">
        <f>'[1]ГАСТРОНОМИЯ, ВЫПЕЧКА'!$P$31</f>
        <v>11.725</v>
      </c>
      <c r="AU340" s="109">
        <f>'[1]ГАСТРОНОМИЯ, ВЫПЕЧКА'!$R$31</f>
        <v>61.25</v>
      </c>
      <c r="AV340" s="109">
        <v>0.05</v>
      </c>
      <c r="AW340" s="109">
        <v>0</v>
      </c>
      <c r="AX340" s="109">
        <v>0</v>
      </c>
      <c r="AY340" s="109">
        <v>0</v>
      </c>
      <c r="AZ340" s="109">
        <v>10.0625</v>
      </c>
      <c r="BA340" s="109">
        <v>46.375</v>
      </c>
      <c r="BB340" s="109">
        <v>10.9375</v>
      </c>
      <c r="BC340" s="109">
        <v>1.365</v>
      </c>
      <c r="BD340" s="109">
        <v>10.5</v>
      </c>
      <c r="BE340" s="109">
        <v>0</v>
      </c>
      <c r="BF340" s="109">
        <v>0</v>
      </c>
      <c r="BG340" s="109">
        <v>0</v>
      </c>
      <c r="BH340" s="109">
        <f>'[1]ГАСТРОНОМИЯ, ВЫПЕЧКА'!$T$31</f>
        <v>0</v>
      </c>
    </row>
    <row r="341" spans="1:60" s="8" customFormat="1" ht="15.2" customHeight="1" x14ac:dyDescent="0.25">
      <c r="A341" s="70"/>
      <c r="B341" s="65"/>
      <c r="C341" s="71"/>
      <c r="D341" s="109"/>
      <c r="E341" s="109"/>
      <c r="F341" s="109"/>
      <c r="G341" s="109"/>
      <c r="H341" s="109"/>
      <c r="I341" s="109"/>
      <c r="J341" s="109"/>
      <c r="K341" s="109"/>
      <c r="L341" s="109"/>
      <c r="M341" s="109"/>
      <c r="N341" s="109"/>
      <c r="O341" s="109"/>
      <c r="P341" s="109"/>
      <c r="Q341" s="109"/>
      <c r="R341" s="109"/>
      <c r="S341" s="109"/>
      <c r="T341" s="109"/>
      <c r="U341" s="70"/>
      <c r="V341" s="65"/>
      <c r="W341" s="71"/>
      <c r="X341" s="109"/>
      <c r="Y341" s="109"/>
      <c r="Z341" s="109"/>
      <c r="AA341" s="109"/>
      <c r="AB341" s="109"/>
      <c r="AC341" s="109"/>
      <c r="AD341" s="109"/>
      <c r="AE341" s="109"/>
      <c r="AF341" s="109"/>
      <c r="AG341" s="109"/>
      <c r="AH341" s="109"/>
      <c r="AI341" s="109"/>
      <c r="AJ341" s="109"/>
      <c r="AK341" s="109"/>
      <c r="AL341" s="109"/>
      <c r="AM341" s="109"/>
      <c r="AN341" s="109"/>
      <c r="AO341" s="70"/>
      <c r="AP341" s="65"/>
      <c r="AQ341" s="71"/>
      <c r="AR341" s="109"/>
      <c r="AS341" s="109"/>
      <c r="AT341" s="109"/>
      <c r="AU341" s="109"/>
      <c r="AV341" s="109"/>
      <c r="AW341" s="109"/>
      <c r="AX341" s="109"/>
      <c r="AY341" s="109"/>
      <c r="AZ341" s="109"/>
      <c r="BA341" s="109"/>
      <c r="BB341" s="109"/>
      <c r="BC341" s="109"/>
      <c r="BD341" s="109"/>
      <c r="BE341" s="109"/>
      <c r="BF341" s="109"/>
      <c r="BG341" s="109"/>
      <c r="BH341" s="109"/>
    </row>
    <row r="342" spans="1:60" s="8" customFormat="1" ht="15.2" hidden="1" customHeight="1" x14ac:dyDescent="0.25">
      <c r="A342" s="70"/>
      <c r="B342" s="10"/>
      <c r="C342" s="71"/>
      <c r="D342" s="109"/>
      <c r="E342" s="109"/>
      <c r="F342" s="109"/>
      <c r="G342" s="109"/>
      <c r="H342" s="109"/>
      <c r="I342" s="109"/>
      <c r="J342" s="109"/>
      <c r="K342" s="109"/>
      <c r="L342" s="109"/>
      <c r="M342" s="109"/>
      <c r="N342" s="109"/>
      <c r="O342" s="109"/>
      <c r="P342" s="109"/>
      <c r="Q342" s="109"/>
      <c r="R342" s="109"/>
      <c r="S342" s="109"/>
      <c r="T342" s="109"/>
      <c r="U342" s="70"/>
      <c r="V342" s="10"/>
      <c r="W342" s="71"/>
      <c r="X342" s="109"/>
      <c r="Y342" s="109"/>
      <c r="Z342" s="109"/>
      <c r="AA342" s="109"/>
      <c r="AB342" s="109"/>
      <c r="AC342" s="109"/>
      <c r="AD342" s="109"/>
      <c r="AE342" s="109"/>
      <c r="AF342" s="109"/>
      <c r="AG342" s="109"/>
      <c r="AH342" s="109"/>
      <c r="AI342" s="109"/>
      <c r="AJ342" s="109"/>
      <c r="AK342" s="109"/>
      <c r="AL342" s="109"/>
      <c r="AM342" s="109"/>
      <c r="AN342" s="109"/>
      <c r="AO342" s="70"/>
      <c r="AP342" s="10"/>
      <c r="AQ342" s="71"/>
      <c r="AR342" s="109"/>
      <c r="AS342" s="109"/>
      <c r="AT342" s="109"/>
      <c r="AU342" s="109"/>
      <c r="AV342" s="109"/>
      <c r="AW342" s="109"/>
      <c r="AX342" s="109"/>
      <c r="AY342" s="109"/>
      <c r="AZ342" s="109"/>
      <c r="BA342" s="109"/>
      <c r="BB342" s="109"/>
      <c r="BC342" s="109"/>
      <c r="BD342" s="109"/>
      <c r="BE342" s="109"/>
      <c r="BF342" s="109"/>
      <c r="BG342" s="109"/>
      <c r="BH342" s="109"/>
    </row>
    <row r="343" spans="1:60" s="8" customFormat="1" ht="15.2" customHeight="1" x14ac:dyDescent="0.25">
      <c r="A343" s="72"/>
      <c r="B343" s="13" t="s">
        <v>6</v>
      </c>
      <c r="C343" s="98">
        <f>SUM(C335:C338)+C341</f>
        <v>410</v>
      </c>
      <c r="D343" s="113">
        <f>SUM(D335:D340)</f>
        <v>25.03372549019608</v>
      </c>
      <c r="E343" s="113">
        <f t="shared" ref="E343:T343" si="509">SUM(E335:E340)</f>
        <v>16.88</v>
      </c>
      <c r="F343" s="113">
        <f t="shared" si="509"/>
        <v>107.16000000000001</v>
      </c>
      <c r="G343" s="113">
        <f t="shared" si="509"/>
        <v>557.59382352941179</v>
      </c>
      <c r="H343" s="113">
        <f t="shared" si="509"/>
        <v>0.32999999999999996</v>
      </c>
      <c r="I343" s="113">
        <f t="shared" si="509"/>
        <v>0.1</v>
      </c>
      <c r="J343" s="113">
        <f t="shared" si="509"/>
        <v>225.36</v>
      </c>
      <c r="K343" s="113">
        <f t="shared" si="509"/>
        <v>0</v>
      </c>
      <c r="L343" s="113">
        <f t="shared" si="509"/>
        <v>929.53000000000009</v>
      </c>
      <c r="M343" s="113">
        <f t="shared" si="509"/>
        <v>361.2</v>
      </c>
      <c r="N343" s="113">
        <f t="shared" si="509"/>
        <v>51.35</v>
      </c>
      <c r="O343" s="113">
        <f t="shared" si="509"/>
        <v>2.58</v>
      </c>
      <c r="P343" s="113">
        <f t="shared" si="509"/>
        <v>818.5</v>
      </c>
      <c r="Q343" s="113">
        <f t="shared" si="509"/>
        <v>0</v>
      </c>
      <c r="R343" s="113">
        <f t="shared" si="509"/>
        <v>0</v>
      </c>
      <c r="S343" s="113">
        <f t="shared" si="509"/>
        <v>0.5</v>
      </c>
      <c r="T343" s="113">
        <f t="shared" si="509"/>
        <v>1.75</v>
      </c>
      <c r="U343" s="72"/>
      <c r="V343" s="13" t="s">
        <v>6</v>
      </c>
      <c r="W343" s="98">
        <f>SUM(W335:W338)+W341</f>
        <v>480</v>
      </c>
      <c r="X343" s="113">
        <f>SUM(X335:X340)</f>
        <v>34.094649859943978</v>
      </c>
      <c r="Y343" s="113">
        <f t="shared" ref="Y343:Z343" si="510">SUM(Y336:Y340)</f>
        <v>11.955476190476189</v>
      </c>
      <c r="Z343" s="113">
        <f t="shared" si="510"/>
        <v>135.07738095238096</v>
      </c>
      <c r="AA343" s="113">
        <f>SUM(AA336:AA340)</f>
        <v>581.5074789915966</v>
      </c>
      <c r="AB343" s="113">
        <f t="shared" ref="AB343:AN343" si="511">SUM(AB335:AB340)</f>
        <v>0.3052380952380952</v>
      </c>
      <c r="AC343" s="113">
        <f t="shared" si="511"/>
        <v>0.05</v>
      </c>
      <c r="AD343" s="113">
        <f t="shared" si="511"/>
        <v>383.70000000000005</v>
      </c>
      <c r="AE343" s="113">
        <f t="shared" si="511"/>
        <v>0</v>
      </c>
      <c r="AF343" s="125">
        <f t="shared" si="511"/>
        <v>1036.8139285714287</v>
      </c>
      <c r="AG343" s="113">
        <f t="shared" si="511"/>
        <v>361.3321428571428</v>
      </c>
      <c r="AH343" s="113">
        <f t="shared" si="511"/>
        <v>71.632738095238096</v>
      </c>
      <c r="AI343" s="113">
        <f t="shared" si="511"/>
        <v>3.6926190476190479</v>
      </c>
      <c r="AJ343" s="113">
        <f t="shared" si="511"/>
        <v>605.7285714285714</v>
      </c>
      <c r="AK343" s="113">
        <f t="shared" si="511"/>
        <v>0</v>
      </c>
      <c r="AL343" s="113">
        <f t="shared" si="511"/>
        <v>0</v>
      </c>
      <c r="AM343" s="113">
        <f t="shared" si="511"/>
        <v>6</v>
      </c>
      <c r="AN343" s="113">
        <f t="shared" si="511"/>
        <v>1.95</v>
      </c>
      <c r="AO343" s="72"/>
      <c r="AP343" s="13" t="s">
        <v>6</v>
      </c>
      <c r="AQ343" s="98">
        <f>SUM(AQ335:AQ338)+AQ341</f>
        <v>480</v>
      </c>
      <c r="AR343" s="113">
        <f>SUM(AR335:AR340)</f>
        <v>34.094649859943978</v>
      </c>
      <c r="AS343" s="113">
        <f t="shared" ref="AS343:BG343" si="512">SUM(AS335:AS340)</f>
        <v>24.45547619047619</v>
      </c>
      <c r="AT343" s="113">
        <f t="shared" si="512"/>
        <v>135.17738095238096</v>
      </c>
      <c r="AU343" s="132">
        <f>SUM(AU336:AU340)</f>
        <v>581.5074789915966</v>
      </c>
      <c r="AV343" s="113">
        <f t="shared" si="512"/>
        <v>0.3052380952380952</v>
      </c>
      <c r="AW343" s="113">
        <f t="shared" si="512"/>
        <v>0.05</v>
      </c>
      <c r="AX343" s="113">
        <f t="shared" si="512"/>
        <v>383.70000000000005</v>
      </c>
      <c r="AY343" s="113">
        <f t="shared" si="512"/>
        <v>0</v>
      </c>
      <c r="AZ343" s="125">
        <f t="shared" si="512"/>
        <v>1036.8139285714287</v>
      </c>
      <c r="BA343" s="113">
        <f t="shared" si="512"/>
        <v>361.3321428571428</v>
      </c>
      <c r="BB343" s="113">
        <f t="shared" si="512"/>
        <v>71.632738095238096</v>
      </c>
      <c r="BC343" s="113">
        <f t="shared" si="512"/>
        <v>3.6926190476190479</v>
      </c>
      <c r="BD343" s="113">
        <f t="shared" si="512"/>
        <v>605.7285714285714</v>
      </c>
      <c r="BE343" s="113">
        <f t="shared" si="512"/>
        <v>0</v>
      </c>
      <c r="BF343" s="113">
        <f t="shared" si="512"/>
        <v>0</v>
      </c>
      <c r="BG343" s="113">
        <f t="shared" si="512"/>
        <v>6</v>
      </c>
      <c r="BH343" s="113">
        <f>SUM(BH335:BH340)</f>
        <v>1.95</v>
      </c>
    </row>
    <row r="344" spans="1:60" s="8" customFormat="1" ht="15.2" customHeight="1" x14ac:dyDescent="0.25">
      <c r="A344" s="164" t="s">
        <v>16</v>
      </c>
      <c r="B344" s="164"/>
      <c r="C344" s="164"/>
      <c r="D344" s="164"/>
      <c r="E344" s="164"/>
      <c r="F344" s="164"/>
      <c r="G344" s="164"/>
      <c r="H344" s="164"/>
      <c r="I344" s="164"/>
      <c r="J344" s="164"/>
      <c r="K344" s="164"/>
      <c r="L344" s="164"/>
      <c r="M344" s="164"/>
      <c r="N344" s="164"/>
      <c r="O344" s="164"/>
      <c r="P344" s="164"/>
      <c r="Q344" s="164"/>
      <c r="R344" s="164"/>
      <c r="S344" s="164"/>
      <c r="T344" s="164"/>
      <c r="U344" s="164" t="s">
        <v>16</v>
      </c>
      <c r="V344" s="164"/>
      <c r="W344" s="164"/>
      <c r="X344" s="164"/>
      <c r="Y344" s="164"/>
      <c r="Z344" s="164"/>
      <c r="AA344" s="164"/>
      <c r="AB344" s="164"/>
      <c r="AC344" s="164"/>
      <c r="AD344" s="164"/>
      <c r="AE344" s="164"/>
      <c r="AF344" s="164"/>
      <c r="AG344" s="164"/>
      <c r="AH344" s="164"/>
      <c r="AI344" s="164"/>
      <c r="AJ344" s="164"/>
      <c r="AK344" s="164"/>
      <c r="AL344" s="164"/>
      <c r="AM344" s="164"/>
      <c r="AN344" s="164"/>
      <c r="AO344" s="164" t="s">
        <v>16</v>
      </c>
      <c r="AP344" s="164"/>
      <c r="AQ344" s="164"/>
      <c r="AR344" s="164"/>
      <c r="AS344" s="164"/>
      <c r="AT344" s="164"/>
      <c r="AU344" s="164"/>
      <c r="AV344" s="164"/>
      <c r="AW344" s="164"/>
      <c r="AX344" s="164"/>
      <c r="AY344" s="164"/>
      <c r="AZ344" s="164"/>
      <c r="BA344" s="164"/>
      <c r="BB344" s="164"/>
      <c r="BC344" s="164"/>
      <c r="BD344" s="164"/>
      <c r="BE344" s="164"/>
      <c r="BF344" s="164"/>
      <c r="BG344" s="164"/>
      <c r="BH344" s="164"/>
    </row>
    <row r="345" spans="1:60" s="8" customFormat="1" ht="16.350000000000001" customHeight="1" x14ac:dyDescent="0.25">
      <c r="A345" s="70" t="s">
        <v>187</v>
      </c>
      <c r="B345" s="65" t="s">
        <v>186</v>
      </c>
      <c r="C345" s="71">
        <f>'[1]ФРУКТЫ, ОВОЩИ'!$E$96</f>
        <v>60</v>
      </c>
      <c r="D345" s="109">
        <f>'[1]ФРУКТЫ, ОВОЩИ'!$A$71</f>
        <v>0.5</v>
      </c>
      <c r="E345" s="109">
        <f>'[1]ФРУКТЫ, ОВОЩИ'!$C$71</f>
        <v>0.06</v>
      </c>
      <c r="F345" s="109">
        <f>'[1]ФРУКТЫ, ОВОЩИ'!$E$71</f>
        <v>2</v>
      </c>
      <c r="G345" s="109">
        <f>'[1]ФРУКТЫ, ОВОЩИ'!$G$71</f>
        <v>10.4</v>
      </c>
      <c r="H345" s="109">
        <v>0.01</v>
      </c>
      <c r="I345" s="109">
        <v>0</v>
      </c>
      <c r="J345" s="109">
        <v>0</v>
      </c>
      <c r="K345" s="109">
        <v>0</v>
      </c>
      <c r="L345" s="109">
        <v>32.5</v>
      </c>
      <c r="M345" s="109">
        <v>12</v>
      </c>
      <c r="N345" s="109">
        <v>7</v>
      </c>
      <c r="O345" s="109">
        <v>0.3</v>
      </c>
      <c r="P345" s="109">
        <v>35.200000000000003</v>
      </c>
      <c r="Q345" s="109">
        <v>0</v>
      </c>
      <c r="R345" s="109">
        <v>0</v>
      </c>
      <c r="S345" s="109">
        <v>0</v>
      </c>
      <c r="T345" s="109">
        <f>'[1]ФРУКТЫ, ОВОЩИ'!$I$71</f>
        <v>3</v>
      </c>
      <c r="U345" s="70" t="s">
        <v>188</v>
      </c>
      <c r="V345" s="65" t="s">
        <v>186</v>
      </c>
      <c r="W345" s="71">
        <f>'[1]ФРУКТЫ, ОВОЩИ'!$P$96</f>
        <v>100</v>
      </c>
      <c r="X345" s="109">
        <f>'[1]ФРУКТЫ, ОВОЩИ'!$L$71</f>
        <v>0.83333333333333337</v>
      </c>
      <c r="Y345" s="109">
        <f>'[1]ФРУКТЫ, ОВОЩИ'!$N$71</f>
        <v>0.1</v>
      </c>
      <c r="Z345" s="109">
        <f>'[1]ФРУКТЫ, ОВОЩИ'!$P$71</f>
        <v>3.3333333333333335</v>
      </c>
      <c r="AA345" s="109">
        <f>'[1]ФРУКТЫ, ОВОЩИ'!$R$71</f>
        <v>17.333333333333332</v>
      </c>
      <c r="AB345" s="109">
        <v>1.6666666666666666E-2</v>
      </c>
      <c r="AC345" s="109">
        <v>0</v>
      </c>
      <c r="AD345" s="109">
        <v>0</v>
      </c>
      <c r="AE345" s="109">
        <v>0</v>
      </c>
      <c r="AF345" s="109">
        <v>43</v>
      </c>
      <c r="AG345" s="109">
        <v>20</v>
      </c>
      <c r="AH345" s="109">
        <v>11.666666666666666</v>
      </c>
      <c r="AI345" s="109">
        <v>1</v>
      </c>
      <c r="AJ345" s="109">
        <v>58.666666666666671</v>
      </c>
      <c r="AK345" s="109">
        <v>0</v>
      </c>
      <c r="AL345" s="109">
        <v>0</v>
      </c>
      <c r="AM345" s="109">
        <v>0</v>
      </c>
      <c r="AN345" s="109">
        <f>'[1]ФРУКТЫ, ОВОЩИ'!$T$71</f>
        <v>5</v>
      </c>
      <c r="AO345" s="70" t="s">
        <v>188</v>
      </c>
      <c r="AP345" s="65" t="s">
        <v>186</v>
      </c>
      <c r="AQ345" s="71">
        <f>'[1]ФРУКТЫ, ОВОЩИ'!$P$96</f>
        <v>100</v>
      </c>
      <c r="AR345" s="109">
        <f>'[1]ФРУКТЫ, ОВОЩИ'!$L$71</f>
        <v>0.83333333333333337</v>
      </c>
      <c r="AS345" s="109">
        <f>'[1]ФРУКТЫ, ОВОЩИ'!$N$71</f>
        <v>0.1</v>
      </c>
      <c r="AT345" s="109">
        <f>'[1]ФРУКТЫ, ОВОЩИ'!$P$71</f>
        <v>3.3333333333333335</v>
      </c>
      <c r="AU345" s="109">
        <f>'[1]ФРУКТЫ, ОВОЩИ'!$R$71</f>
        <v>17.333333333333332</v>
      </c>
      <c r="AV345" s="109">
        <v>1.6666666666666666E-2</v>
      </c>
      <c r="AW345" s="109">
        <v>0</v>
      </c>
      <c r="AX345" s="109">
        <v>0</v>
      </c>
      <c r="AY345" s="109">
        <v>0</v>
      </c>
      <c r="AZ345" s="109">
        <v>43</v>
      </c>
      <c r="BA345" s="109">
        <v>20</v>
      </c>
      <c r="BB345" s="109">
        <v>11.666666666666666</v>
      </c>
      <c r="BC345" s="109">
        <v>1</v>
      </c>
      <c r="BD345" s="109">
        <v>58.666666666666671</v>
      </c>
      <c r="BE345" s="109">
        <v>0</v>
      </c>
      <c r="BF345" s="109">
        <v>0</v>
      </c>
      <c r="BG345" s="109">
        <v>0</v>
      </c>
      <c r="BH345" s="109">
        <f>'[1]ФРУКТЫ, ОВОЩИ'!$T$71</f>
        <v>5</v>
      </c>
    </row>
    <row r="346" spans="1:60" s="8" customFormat="1" ht="15.75" customHeight="1" x14ac:dyDescent="0.25">
      <c r="A346" s="70" t="s">
        <v>1</v>
      </c>
      <c r="B346" s="65" t="str">
        <f>[1]СУПЫ!$E$92</f>
        <v>Щи из свежей капусты с картофелем</v>
      </c>
      <c r="C346" s="71">
        <f>[1]СУПЫ!$E$95</f>
        <v>200</v>
      </c>
      <c r="D346" s="109">
        <f>[1]СУПЫ!$A$112</f>
        <v>1.7</v>
      </c>
      <c r="E346" s="109">
        <f>[1]СУПЫ!$C$112</f>
        <v>4.5999999999999996</v>
      </c>
      <c r="F346" s="109">
        <f>[1]СУПЫ!$E$112</f>
        <v>5.8</v>
      </c>
      <c r="G346" s="109">
        <f>[1]СУПЫ!$G$112</f>
        <v>70.599999999999994</v>
      </c>
      <c r="H346" s="109">
        <v>0</v>
      </c>
      <c r="I346" s="109">
        <v>0</v>
      </c>
      <c r="J346" s="109">
        <v>33.299999999999997</v>
      </c>
      <c r="K346" s="109">
        <v>0</v>
      </c>
      <c r="L346" s="109">
        <v>2.74</v>
      </c>
      <c r="M346" s="109">
        <v>4.49</v>
      </c>
      <c r="N346" s="109">
        <v>4.07</v>
      </c>
      <c r="O346" s="109">
        <v>0.5</v>
      </c>
      <c r="P346" s="109">
        <v>3.5</v>
      </c>
      <c r="Q346" s="109">
        <v>0</v>
      </c>
      <c r="R346" s="109">
        <v>0</v>
      </c>
      <c r="S346" s="109">
        <v>0</v>
      </c>
      <c r="T346" s="109">
        <f>[1]СУПЫ!$I$112</f>
        <v>6.6</v>
      </c>
      <c r="U346" s="70" t="s">
        <v>0</v>
      </c>
      <c r="V346" s="65" t="str">
        <f>[1]СУПЫ!$P$92</f>
        <v>Щи из свежей капусты с картофелем</v>
      </c>
      <c r="W346" s="71">
        <f>[1]СУПЫ!$P$95</f>
        <v>250</v>
      </c>
      <c r="X346" s="109">
        <f>[1]СУПЫ!$L$112</f>
        <v>2.125</v>
      </c>
      <c r="Y346" s="109">
        <f>[1]СУПЫ!$N$112</f>
        <v>5.75</v>
      </c>
      <c r="Z346" s="109">
        <f>[1]СУПЫ!$P$112</f>
        <v>7.25</v>
      </c>
      <c r="AA346" s="109">
        <f>[1]СУПЫ!$R$112</f>
        <v>88.25</v>
      </c>
      <c r="AB346" s="109">
        <v>0</v>
      </c>
      <c r="AC346" s="109">
        <v>0</v>
      </c>
      <c r="AD346" s="109">
        <v>98</v>
      </c>
      <c r="AE346" s="109">
        <v>0</v>
      </c>
      <c r="AF346" s="109">
        <v>3.4249999999999998</v>
      </c>
      <c r="AG346" s="109">
        <v>5.6124999999999998</v>
      </c>
      <c r="AH346" s="109">
        <v>5.0875000000000004</v>
      </c>
      <c r="AI346" s="109">
        <v>0.625</v>
      </c>
      <c r="AJ346" s="109">
        <v>4.375</v>
      </c>
      <c r="AK346" s="109">
        <v>0</v>
      </c>
      <c r="AL346" s="109">
        <v>0</v>
      </c>
      <c r="AM346" s="109">
        <v>0</v>
      </c>
      <c r="AN346" s="109">
        <f>[1]СУПЫ!$T$112</f>
        <v>8.25</v>
      </c>
      <c r="AO346" s="70" t="s">
        <v>0</v>
      </c>
      <c r="AP346" s="65" t="str">
        <f>[1]СУПЫ!$P$92</f>
        <v>Щи из свежей капусты с картофелем</v>
      </c>
      <c r="AQ346" s="71">
        <f>[1]СУПЫ!$P$95</f>
        <v>250</v>
      </c>
      <c r="AR346" s="109">
        <f>[1]СУПЫ!$L$112</f>
        <v>2.125</v>
      </c>
      <c r="AS346" s="109">
        <f>[1]СУПЫ!$N$112</f>
        <v>5.75</v>
      </c>
      <c r="AT346" s="109">
        <f>[1]СУПЫ!$P$112</f>
        <v>7.25</v>
      </c>
      <c r="AU346" s="109">
        <f>[1]СУПЫ!$R$112</f>
        <v>88.25</v>
      </c>
      <c r="AV346" s="109">
        <v>0</v>
      </c>
      <c r="AW346" s="109">
        <v>0</v>
      </c>
      <c r="AX346" s="109">
        <v>98</v>
      </c>
      <c r="AY346" s="109">
        <v>0</v>
      </c>
      <c r="AZ346" s="109">
        <v>3.4249999999999998</v>
      </c>
      <c r="BA346" s="109">
        <v>5.6124999999999998</v>
      </c>
      <c r="BB346" s="109">
        <v>5.0875000000000004</v>
      </c>
      <c r="BC346" s="109">
        <v>0.625</v>
      </c>
      <c r="BD346" s="109">
        <v>4.375</v>
      </c>
      <c r="BE346" s="109">
        <v>0</v>
      </c>
      <c r="BF346" s="109">
        <v>0</v>
      </c>
      <c r="BG346" s="109">
        <v>0</v>
      </c>
      <c r="BH346" s="109">
        <f>[1]СУПЫ!$T$112</f>
        <v>8.25</v>
      </c>
    </row>
    <row r="347" spans="1:60" s="8" customFormat="1" ht="15.75" customHeight="1" x14ac:dyDescent="0.25">
      <c r="A347" s="71" t="s">
        <v>132</v>
      </c>
      <c r="B347" s="65" t="s">
        <v>177</v>
      </c>
      <c r="C347" s="71">
        <f>'[1]МЯСО, РЫБА'!$E$544</f>
        <v>90</v>
      </c>
      <c r="D347" s="109">
        <f>'[1]МЯСО, РЫБА'!$A$563</f>
        <v>8.1999999999999993</v>
      </c>
      <c r="E347" s="109">
        <f>'[1]МЯСО, РЫБА'!$C$563</f>
        <v>9</v>
      </c>
      <c r="F347" s="109">
        <f>'[1]МЯСО, РЫБА'!$E$563</f>
        <v>9</v>
      </c>
      <c r="G347" s="109">
        <f>'[1]МЯСО, РЫБА'!$G$563</f>
        <v>108.7</v>
      </c>
      <c r="H347" s="109">
        <v>0</v>
      </c>
      <c r="I347" s="109">
        <v>0</v>
      </c>
      <c r="J347" s="109">
        <v>0.02</v>
      </c>
      <c r="K347" s="109">
        <v>2</v>
      </c>
      <c r="L347" s="109">
        <v>16.8</v>
      </c>
      <c r="M347" s="109">
        <v>33</v>
      </c>
      <c r="N347" s="109">
        <v>10.8</v>
      </c>
      <c r="O347" s="109">
        <v>1.6</v>
      </c>
      <c r="P347" s="109">
        <v>15</v>
      </c>
      <c r="Q347" s="109">
        <v>0</v>
      </c>
      <c r="R347" s="109">
        <v>0</v>
      </c>
      <c r="S347" s="109">
        <v>0</v>
      </c>
      <c r="T347" s="109">
        <f>'[1]МЯСО, РЫБА'!$I$563</f>
        <v>4.4999999999999998E-2</v>
      </c>
      <c r="U347" s="134" t="s">
        <v>199</v>
      </c>
      <c r="V347" s="65" t="s">
        <v>177</v>
      </c>
      <c r="W347" s="71">
        <f>'[1]МЯСО, РЫБА'!$P$544</f>
        <v>100</v>
      </c>
      <c r="X347" s="109">
        <f>'[1]МЯСО, РЫБА'!$L$563</f>
        <v>9.1111111111111107</v>
      </c>
      <c r="Y347" s="109">
        <f>'[1]МЯСО, РЫБА'!$N$563</f>
        <v>10</v>
      </c>
      <c r="Z347" s="109">
        <f>'[1]МЯСО, РЫБА'!$P$563</f>
        <v>10</v>
      </c>
      <c r="AA347" s="109">
        <f>'[1]МЯСО, РЫБА'!$R$563</f>
        <v>120.77777777777777</v>
      </c>
      <c r="AB347" s="109">
        <v>0</v>
      </c>
      <c r="AC347" s="109">
        <v>0</v>
      </c>
      <c r="AD347" s="109">
        <v>2.2222222222222223E-2</v>
      </c>
      <c r="AE347" s="109">
        <v>1</v>
      </c>
      <c r="AF347" s="109">
        <v>18.666666666666668</v>
      </c>
      <c r="AG347" s="109">
        <v>36.666666666666664</v>
      </c>
      <c r="AH347" s="109">
        <v>12</v>
      </c>
      <c r="AI347" s="109">
        <v>0.66666666666666663</v>
      </c>
      <c r="AJ347" s="109">
        <v>16.666666666666668</v>
      </c>
      <c r="AK347" s="109">
        <v>0</v>
      </c>
      <c r="AL347" s="109">
        <v>0</v>
      </c>
      <c r="AM347" s="109">
        <v>0</v>
      </c>
      <c r="AN347" s="109">
        <f>'[1]МЯСО, РЫБА'!$T$563</f>
        <v>0.05</v>
      </c>
      <c r="AO347" s="134" t="s">
        <v>199</v>
      </c>
      <c r="AP347" s="65" t="s">
        <v>177</v>
      </c>
      <c r="AQ347" s="71">
        <f>'[1]МЯСО, РЫБА'!$P$544</f>
        <v>100</v>
      </c>
      <c r="AR347" s="109">
        <f>'[1]МЯСО, РЫБА'!$L$563</f>
        <v>9.1111111111111107</v>
      </c>
      <c r="AS347" s="109">
        <f>'[1]МЯСО, РЫБА'!$N$563</f>
        <v>10</v>
      </c>
      <c r="AT347" s="109">
        <f>'[1]МЯСО, РЫБА'!$P$563</f>
        <v>10</v>
      </c>
      <c r="AU347" s="109">
        <f>'[1]МЯСО, РЫБА'!$R$563</f>
        <v>120.77777777777777</v>
      </c>
      <c r="AV347" s="109">
        <v>0</v>
      </c>
      <c r="AW347" s="109">
        <v>0</v>
      </c>
      <c r="AX347" s="109">
        <v>2.2222222222222223E-2</v>
      </c>
      <c r="AY347" s="109">
        <v>1</v>
      </c>
      <c r="AZ347" s="109">
        <v>18.666666666666668</v>
      </c>
      <c r="BA347" s="109">
        <v>36.666666666666664</v>
      </c>
      <c r="BB347" s="109">
        <v>12</v>
      </c>
      <c r="BC347" s="109">
        <v>0.66666666666666663</v>
      </c>
      <c r="BD347" s="109">
        <v>16.666666666666668</v>
      </c>
      <c r="BE347" s="109">
        <v>0</v>
      </c>
      <c r="BF347" s="109">
        <v>0</v>
      </c>
      <c r="BG347" s="109">
        <v>0</v>
      </c>
      <c r="BH347" s="109">
        <f>'[1]МЯСО, РЫБА'!$T$563</f>
        <v>0.05</v>
      </c>
    </row>
    <row r="348" spans="1:60" s="8" customFormat="1" ht="15.75" customHeight="1" x14ac:dyDescent="0.25">
      <c r="A348" s="70" t="s">
        <v>13</v>
      </c>
      <c r="B348" s="65" t="str">
        <f>[1]ГАРНИРЫ!$E$96</f>
        <v>Картофельное пюре</v>
      </c>
      <c r="C348" s="71">
        <f>[1]ГАРНИРЫ!$E$99</f>
        <v>150</v>
      </c>
      <c r="D348" s="109">
        <f>[1]ГАРНИРЫ!$A$117</f>
        <v>2</v>
      </c>
      <c r="E348" s="109">
        <f>[1]ГАРНИРЫ!$C$117</f>
        <v>5</v>
      </c>
      <c r="F348" s="109">
        <f>[1]ГАРНИРЫ!$E$117</f>
        <v>21</v>
      </c>
      <c r="G348" s="109">
        <f>[1]ГАРНИРЫ!$G$117</f>
        <v>137.19999999999999</v>
      </c>
      <c r="H348" s="109">
        <v>0</v>
      </c>
      <c r="I348" s="109">
        <v>0</v>
      </c>
      <c r="J348" s="109">
        <v>0</v>
      </c>
      <c r="K348" s="109">
        <v>2</v>
      </c>
      <c r="L348" s="109">
        <v>74.8</v>
      </c>
      <c r="M348" s="109">
        <v>33.5</v>
      </c>
      <c r="N348" s="109">
        <v>10.199999999999999</v>
      </c>
      <c r="O348" s="109">
        <v>0.5</v>
      </c>
      <c r="P348" s="109">
        <v>42.5</v>
      </c>
      <c r="Q348" s="109">
        <v>0</v>
      </c>
      <c r="R348" s="109">
        <v>0</v>
      </c>
      <c r="S348" s="109">
        <v>0</v>
      </c>
      <c r="T348" s="109">
        <f>[1]ГАРНИРЫ!$I$117</f>
        <v>5.2</v>
      </c>
      <c r="U348" s="70" t="s">
        <v>12</v>
      </c>
      <c r="V348" s="65" t="str">
        <f>[1]ГАРНИРЫ!$AA$96</f>
        <v>Картофельное пюре</v>
      </c>
      <c r="W348" s="71">
        <f>[1]ГАРНИРЫ!$P$99</f>
        <v>180</v>
      </c>
      <c r="X348" s="109">
        <f>[1]ГАРНИРЫ!$L$117</f>
        <v>2.4</v>
      </c>
      <c r="Y348" s="109">
        <f>[1]ГАРНИРЫ!$N$117</f>
        <v>6</v>
      </c>
      <c r="Z348" s="109">
        <f>[1]ГАРНИРЫ!$P$117</f>
        <v>25.2</v>
      </c>
      <c r="AA348" s="109">
        <f>[1]ГАРНИРЫ!$R$117</f>
        <v>164.64</v>
      </c>
      <c r="AB348" s="109">
        <v>0</v>
      </c>
      <c r="AC348" s="109">
        <v>0</v>
      </c>
      <c r="AD348" s="109">
        <v>0</v>
      </c>
      <c r="AE348" s="109">
        <v>2</v>
      </c>
      <c r="AF348" s="109">
        <v>33</v>
      </c>
      <c r="AG348" s="109">
        <v>38</v>
      </c>
      <c r="AH348" s="109">
        <v>12.239999999999998</v>
      </c>
      <c r="AI348" s="109">
        <v>1.2</v>
      </c>
      <c r="AJ348" s="109">
        <v>51</v>
      </c>
      <c r="AK348" s="109">
        <v>0</v>
      </c>
      <c r="AL348" s="109">
        <v>0</v>
      </c>
      <c r="AM348" s="109">
        <v>0</v>
      </c>
      <c r="AN348" s="109">
        <f>[1]ГАРНИРЫ!$T$117</f>
        <v>6.24</v>
      </c>
      <c r="AO348" s="70" t="s">
        <v>12</v>
      </c>
      <c r="AP348" s="65" t="str">
        <f>[1]ГАРНИРЫ!$AA$96</f>
        <v>Картофельное пюре</v>
      </c>
      <c r="AQ348" s="71">
        <f>[1]ГАРНИРЫ!$P$99</f>
        <v>180</v>
      </c>
      <c r="AR348" s="109">
        <f>[1]ГАРНИРЫ!$L$117</f>
        <v>2.4</v>
      </c>
      <c r="AS348" s="109">
        <f>[1]ГАРНИРЫ!$N$117</f>
        <v>6</v>
      </c>
      <c r="AT348" s="109">
        <f>[1]ГАРНИРЫ!$P$117</f>
        <v>25.2</v>
      </c>
      <c r="AU348" s="109">
        <f>[1]ГАРНИРЫ!$R$117</f>
        <v>164.64</v>
      </c>
      <c r="AV348" s="109">
        <v>0</v>
      </c>
      <c r="AW348" s="109">
        <v>0</v>
      </c>
      <c r="AX348" s="109">
        <v>0</v>
      </c>
      <c r="AY348" s="109">
        <v>2</v>
      </c>
      <c r="AZ348" s="109">
        <v>33</v>
      </c>
      <c r="BA348" s="109">
        <v>38</v>
      </c>
      <c r="BB348" s="109">
        <v>12.239999999999998</v>
      </c>
      <c r="BC348" s="109">
        <v>1.2</v>
      </c>
      <c r="BD348" s="109">
        <v>51</v>
      </c>
      <c r="BE348" s="109">
        <v>0</v>
      </c>
      <c r="BF348" s="109">
        <v>0</v>
      </c>
      <c r="BG348" s="109">
        <v>0</v>
      </c>
      <c r="BH348" s="109">
        <f>[1]ГАРНИРЫ!$T$117</f>
        <v>6.24</v>
      </c>
    </row>
    <row r="349" spans="1:60" s="8" customFormat="1" ht="15.75" customHeight="1" x14ac:dyDescent="0.25">
      <c r="A349" s="70"/>
      <c r="B349" s="65" t="s">
        <v>151</v>
      </c>
      <c r="C349" s="71">
        <v>200</v>
      </c>
      <c r="D349" s="109">
        <f>[1]НАПИТКИ!$L$241</f>
        <v>2</v>
      </c>
      <c r="E349" s="109">
        <f>[1]НАПИТКИ!$N$241</f>
        <v>0.16666666666666666</v>
      </c>
      <c r="F349" s="109">
        <f>[1]НАПИТКИ!$P$241</f>
        <v>3.7777777777777777</v>
      </c>
      <c r="G349" s="109">
        <f>[1]НАПИТКИ!$R$241</f>
        <v>24.888888888888889</v>
      </c>
      <c r="H349" s="109">
        <v>0.02</v>
      </c>
      <c r="I349" s="109">
        <v>0</v>
      </c>
      <c r="J349" s="109">
        <v>0</v>
      </c>
      <c r="K349" s="109">
        <v>0</v>
      </c>
      <c r="L349" s="109">
        <v>14</v>
      </c>
      <c r="M349" s="109">
        <v>14</v>
      </c>
      <c r="N349" s="109">
        <v>8</v>
      </c>
      <c r="O349" s="109">
        <v>0.5</v>
      </c>
      <c r="P349" s="109">
        <v>55</v>
      </c>
      <c r="Q349" s="109">
        <v>0</v>
      </c>
      <c r="R349" s="109">
        <v>0</v>
      </c>
      <c r="S349" s="109">
        <v>0</v>
      </c>
      <c r="T349" s="109">
        <f>[1]НАПИТКИ!$T$241</f>
        <v>8</v>
      </c>
      <c r="U349" s="70" t="s">
        <v>31</v>
      </c>
      <c r="V349" s="65" t="str">
        <f>[1]НАПИТКИ!$P$308</f>
        <v>Компот из смеси сухофруктов</v>
      </c>
      <c r="W349" s="71">
        <f>[1]НАПИТКИ!$P$311</f>
        <v>200</v>
      </c>
      <c r="X349" s="109">
        <f>[1]НАПИТКИ!$L$331</f>
        <v>0.48000000000000004</v>
      </c>
      <c r="Y349" s="109">
        <f>[1]НАПИТКИ!$N$331</f>
        <v>0</v>
      </c>
      <c r="Z349" s="109">
        <f>[1]НАПИТКИ!$P$331</f>
        <v>27.333333333333332</v>
      </c>
      <c r="AA349" s="109">
        <f>[1]НАПИТКИ!$R$331</f>
        <v>111.73333333333333</v>
      </c>
      <c r="AB349" s="109">
        <v>0.02</v>
      </c>
      <c r="AC349" s="109">
        <v>0</v>
      </c>
      <c r="AD349" s="109">
        <v>0</v>
      </c>
      <c r="AE349" s="109">
        <v>0</v>
      </c>
      <c r="AF349" s="109">
        <v>24</v>
      </c>
      <c r="AG349" s="109">
        <v>14</v>
      </c>
      <c r="AH349" s="109">
        <v>8</v>
      </c>
      <c r="AI349" s="109">
        <v>2.4</v>
      </c>
      <c r="AJ349" s="109">
        <v>44</v>
      </c>
      <c r="AK349" s="109">
        <v>0</v>
      </c>
      <c r="AL349" s="109">
        <v>0</v>
      </c>
      <c r="AM349" s="109">
        <v>0</v>
      </c>
      <c r="AN349" s="109">
        <f>[1]НАПИТКИ!$T$331</f>
        <v>0.14666666666666667</v>
      </c>
      <c r="AO349" s="70" t="s">
        <v>31</v>
      </c>
      <c r="AP349" s="65" t="str">
        <f>[1]НАПИТКИ!$P$308</f>
        <v>Компот из смеси сухофруктов</v>
      </c>
      <c r="AQ349" s="71">
        <f>[1]НАПИТКИ!$P$311</f>
        <v>200</v>
      </c>
      <c r="AR349" s="109">
        <f>[1]НАПИТКИ!$L$331</f>
        <v>0.48000000000000004</v>
      </c>
      <c r="AS349" s="109">
        <f>[1]НАПИТКИ!$N$331</f>
        <v>0</v>
      </c>
      <c r="AT349" s="109">
        <f>[1]НАПИТКИ!$P$331</f>
        <v>27.333333333333332</v>
      </c>
      <c r="AU349" s="109">
        <f>[1]НАПИТКИ!$R$331</f>
        <v>111.73333333333333</v>
      </c>
      <c r="AV349" s="109">
        <v>0.02</v>
      </c>
      <c r="AW349" s="109">
        <v>0</v>
      </c>
      <c r="AX349" s="109">
        <v>0</v>
      </c>
      <c r="AY349" s="109">
        <v>0</v>
      </c>
      <c r="AZ349" s="109">
        <v>24</v>
      </c>
      <c r="BA349" s="109">
        <v>14</v>
      </c>
      <c r="BB349" s="109">
        <v>8</v>
      </c>
      <c r="BC349" s="109">
        <v>2.4</v>
      </c>
      <c r="BD349" s="109">
        <v>44</v>
      </c>
      <c r="BE349" s="109">
        <v>0</v>
      </c>
      <c r="BF349" s="109">
        <v>0</v>
      </c>
      <c r="BG349" s="109">
        <v>0</v>
      </c>
      <c r="BH349" s="109">
        <f>[1]НАПИТКИ!$T$331</f>
        <v>0.14666666666666667</v>
      </c>
    </row>
    <row r="350" spans="1:60" s="8" customFormat="1" ht="15.6" customHeight="1" x14ac:dyDescent="0.25">
      <c r="A350" s="70" t="s">
        <v>10</v>
      </c>
      <c r="B350" s="65" t="str">
        <f>'[1]ГАСТРОНОМИЯ, ВЫПЕЧКА'!$AA$52</f>
        <v>Хлеб пшеничный</v>
      </c>
      <c r="C350" s="71">
        <f>'[1]ГАСТРОНОМИЯ, ВЫПЕЧКА'!$AA$54</f>
        <v>45</v>
      </c>
      <c r="D350" s="109">
        <f>'[1]ГАСТРОНОМИЯ, ВЫПЕЧКА'!$W$72</f>
        <v>0.38571428571428573</v>
      </c>
      <c r="E350" s="109">
        <f>'[1]ГАСТРОНОМИЯ, ВЫПЕЧКА'!$Y$72</f>
        <v>5.1428571428571428E-2</v>
      </c>
      <c r="F350" s="109">
        <f>'[1]ГАСТРОНОМИЯ, ВЫПЕЧКА'!$AA$72</f>
        <v>21.857142857142858</v>
      </c>
      <c r="G350" s="109">
        <f>'[1]ГАСТРОНОМИЯ, ВЫПЕЧКА'!$AC$72</f>
        <v>93.857142857142861</v>
      </c>
      <c r="H350" s="109">
        <v>0.02</v>
      </c>
      <c r="I350" s="109">
        <v>0.1</v>
      </c>
      <c r="J350" s="109">
        <v>0</v>
      </c>
      <c r="K350" s="109">
        <v>0</v>
      </c>
      <c r="L350" s="109">
        <v>4.5999999999999996</v>
      </c>
      <c r="M350" s="109">
        <v>17.399999999999999</v>
      </c>
      <c r="N350" s="109">
        <v>6.6</v>
      </c>
      <c r="O350" s="109">
        <v>0.5</v>
      </c>
      <c r="P350" s="109">
        <v>9</v>
      </c>
      <c r="Q350" s="109">
        <v>0</v>
      </c>
      <c r="R350" s="109">
        <v>0</v>
      </c>
      <c r="S350" s="109">
        <v>0</v>
      </c>
      <c r="T350" s="109">
        <f>'[1]ГАСТРОНОМИЯ, ВЫПЕЧКА'!$AE$72</f>
        <v>0</v>
      </c>
      <c r="U350" s="70" t="s">
        <v>122</v>
      </c>
      <c r="V350" s="65" t="str">
        <f>'[1]ГАСТРОНОМИЯ, ВЫПЕЧКА'!$AL$52</f>
        <v>Хлеб пшеничный</v>
      </c>
      <c r="W350" s="71">
        <f>'[1]ГАСТРОНОМИЯ, ВЫПЕЧКА'!$AW$54</f>
        <v>55</v>
      </c>
      <c r="X350" s="109">
        <f>'[1]ГАСТРОНОМИЯ, ВЫПЕЧКА'!$AS$72</f>
        <v>0.47142857142857142</v>
      </c>
      <c r="Y350" s="109">
        <f>'[1]ГАСТРОНОМИЯ, ВЫПЕЧКА'!$AU$72</f>
        <v>6.2857142857142861E-2</v>
      </c>
      <c r="Z350" s="109">
        <f>'[1]ГАСТРОНОМИЯ, ВЫПЕЧКА'!$AW$72</f>
        <v>26.714285714285715</v>
      </c>
      <c r="AA350" s="109">
        <f>'[1]ГАСТРОНОМИЯ, ВЫПЕЧКА'!$AY$72</f>
        <v>114.71428571428571</v>
      </c>
      <c r="AB350" s="109">
        <v>2.4444444444444446E-2</v>
      </c>
      <c r="AC350" s="109">
        <v>0.05</v>
      </c>
      <c r="AD350" s="109">
        <v>0</v>
      </c>
      <c r="AE350" s="109">
        <v>0</v>
      </c>
      <c r="AF350" s="109">
        <v>5.6222222222222218</v>
      </c>
      <c r="AG350" s="109">
        <v>21.266666666666666</v>
      </c>
      <c r="AH350" s="109">
        <v>8.0666666666666664</v>
      </c>
      <c r="AI350" s="109">
        <v>1.9</v>
      </c>
      <c r="AJ350" s="109">
        <v>11</v>
      </c>
      <c r="AK350" s="109">
        <v>0</v>
      </c>
      <c r="AL350" s="109">
        <v>0</v>
      </c>
      <c r="AM350" s="109">
        <v>0</v>
      </c>
      <c r="AN350" s="109">
        <f>'[1]ГАСТРОНОМИЯ, ВЫПЕЧКА'!$BA$72</f>
        <v>0</v>
      </c>
      <c r="AO350" s="70" t="s">
        <v>122</v>
      </c>
      <c r="AP350" s="65" t="str">
        <f>'[1]ГАСТРОНОМИЯ, ВЫПЕЧКА'!$AL$52</f>
        <v>Хлеб пшеничный</v>
      </c>
      <c r="AQ350" s="71">
        <f>'[1]ГАСТРОНОМИЯ, ВЫПЕЧКА'!$AW$54</f>
        <v>55</v>
      </c>
      <c r="AR350" s="109">
        <f>'[1]ГАСТРОНОМИЯ, ВЫПЕЧКА'!$AS$72</f>
        <v>0.47142857142857142</v>
      </c>
      <c r="AS350" s="109">
        <f>'[1]ГАСТРОНОМИЯ, ВЫПЕЧКА'!$AU$72</f>
        <v>6.2857142857142861E-2</v>
      </c>
      <c r="AT350" s="109">
        <f>'[1]ГАСТРОНОМИЯ, ВЫПЕЧКА'!$AW$72</f>
        <v>26.714285714285715</v>
      </c>
      <c r="AU350" s="109">
        <f>'[1]ГАСТРОНОМИЯ, ВЫПЕЧКА'!$AY$72</f>
        <v>114.71428571428571</v>
      </c>
      <c r="AV350" s="109">
        <v>2.4444444444444446E-2</v>
      </c>
      <c r="AW350" s="109">
        <v>0.05</v>
      </c>
      <c r="AX350" s="109">
        <v>0</v>
      </c>
      <c r="AY350" s="109">
        <v>0</v>
      </c>
      <c r="AZ350" s="109">
        <v>5.6222222222222218</v>
      </c>
      <c r="BA350" s="109">
        <v>21.266666666666666</v>
      </c>
      <c r="BB350" s="109">
        <v>8.0666666666666664</v>
      </c>
      <c r="BC350" s="109">
        <v>1.9</v>
      </c>
      <c r="BD350" s="109">
        <v>11</v>
      </c>
      <c r="BE350" s="109">
        <v>0</v>
      </c>
      <c r="BF350" s="109">
        <v>0</v>
      </c>
      <c r="BG350" s="109">
        <v>0</v>
      </c>
      <c r="BH350" s="109">
        <f>'[1]ГАСТРОНОМИЯ, ВЫПЕЧКА'!$BA$72</f>
        <v>0</v>
      </c>
    </row>
    <row r="351" spans="1:60" s="8" customFormat="1" ht="15.6" customHeight="1" x14ac:dyDescent="0.25">
      <c r="A351" s="70" t="s">
        <v>8</v>
      </c>
      <c r="B351" s="65" t="str">
        <f>'[1]ГАСТРОНОМИЯ, ВЫПЕЧКА'!$AA$11</f>
        <v>Хлеб ржано-пшеничный</v>
      </c>
      <c r="C351" s="71">
        <f>'[1]ГАСТРОНОМИЯ, ВЫПЕЧКА'!$AA$13</f>
        <v>30</v>
      </c>
      <c r="D351" s="109">
        <f>'[1]ГАСТРОНОМИЯ, ВЫПЕЧКА'!$W$31</f>
        <v>1.5</v>
      </c>
      <c r="E351" s="109">
        <f>'[1]ГАСТРОНОМИЯ, ВЫПЕЧКА'!$Y$31</f>
        <v>1.05</v>
      </c>
      <c r="F351" s="109">
        <f>'[1]ГАСТРОНОМИЯ, ВЫПЕЧКА'!$AA$31</f>
        <v>10.050000000000001</v>
      </c>
      <c r="G351" s="109">
        <f>'[1]ГАСТРОНОМИЯ, ВЫПЕЧКА'!$AC$31</f>
        <v>52.5</v>
      </c>
      <c r="H351" s="109">
        <v>0.13</v>
      </c>
      <c r="I351" s="109">
        <v>0</v>
      </c>
      <c r="J351" s="109">
        <v>0</v>
      </c>
      <c r="K351" s="109">
        <v>0</v>
      </c>
      <c r="L351" s="109">
        <v>5.75</v>
      </c>
      <c r="M351" s="109">
        <v>26.5</v>
      </c>
      <c r="N351" s="109">
        <v>6.25</v>
      </c>
      <c r="O351" s="109">
        <v>0.78</v>
      </c>
      <c r="P351" s="109">
        <v>7</v>
      </c>
      <c r="Q351" s="109">
        <v>0</v>
      </c>
      <c r="R351" s="109">
        <v>0</v>
      </c>
      <c r="S351" s="109">
        <v>0</v>
      </c>
      <c r="T351" s="109">
        <f>'[1]ГАСТРОНОМИЯ, ВЫПЕЧКА'!$AE$31</f>
        <v>0</v>
      </c>
      <c r="U351" s="70" t="s">
        <v>7</v>
      </c>
      <c r="V351" s="65" t="str">
        <f>'[1]ГАСТРОНОМИЯ, ВЫПЕЧКА'!$AL$11</f>
        <v>Хлеб ржано-пшеничный</v>
      </c>
      <c r="W351" s="71">
        <f>'[1]ГАСТРОНОМИЯ, ВЫПЕЧКА'!$AL$13</f>
        <v>40</v>
      </c>
      <c r="X351" s="109">
        <f>'[1]ГАСТРОНОМИЯ, ВЫПЕЧКА'!$AH$31</f>
        <v>2</v>
      </c>
      <c r="Y351" s="109">
        <f>'[1]ГАСТРОНОМИЯ, ВЫПЕЧКА'!$AJ$31</f>
        <v>1.4</v>
      </c>
      <c r="Z351" s="109">
        <f>'[1]ГАСТРОНОМИЯ, ВЫПЕЧКА'!$AL$31</f>
        <v>13.4</v>
      </c>
      <c r="AA351" s="109">
        <f>'[1]ГАСТРОНОМИЯ, ВЫПЕЧКА'!$AN$31</f>
        <v>70</v>
      </c>
      <c r="AB351" s="109">
        <v>0.1</v>
      </c>
      <c r="AC351" s="109">
        <v>0</v>
      </c>
      <c r="AD351" s="109">
        <v>0</v>
      </c>
      <c r="AE351" s="109">
        <v>0</v>
      </c>
      <c r="AF351" s="109">
        <v>7.666666666666667</v>
      </c>
      <c r="AG351" s="109">
        <v>35.333333333333336</v>
      </c>
      <c r="AH351" s="109">
        <v>8.3333333333333339</v>
      </c>
      <c r="AI351" s="109">
        <v>2.2999999999999998</v>
      </c>
      <c r="AJ351" s="109">
        <v>9.3333333333333339</v>
      </c>
      <c r="AK351" s="109">
        <v>0</v>
      </c>
      <c r="AL351" s="109">
        <v>0</v>
      </c>
      <c r="AM351" s="109">
        <v>0</v>
      </c>
      <c r="AN351" s="109">
        <f>'[1]ГАСТРОНОМИЯ, ВЫПЕЧКА'!$AP$31</f>
        <v>0</v>
      </c>
      <c r="AO351" s="70" t="s">
        <v>7</v>
      </c>
      <c r="AP351" s="65" t="str">
        <f>'[1]ГАСТРОНОМИЯ, ВЫПЕЧКА'!$AL$11</f>
        <v>Хлеб ржано-пшеничный</v>
      </c>
      <c r="AQ351" s="71">
        <f>'[1]ГАСТРОНОМИЯ, ВЫПЕЧКА'!$AL$13</f>
        <v>40</v>
      </c>
      <c r="AR351" s="109">
        <f>'[1]ГАСТРОНОМИЯ, ВЫПЕЧКА'!$AH$31</f>
        <v>2</v>
      </c>
      <c r="AS351" s="109">
        <f>'[1]ГАСТРОНОМИЯ, ВЫПЕЧКА'!$AJ$31</f>
        <v>1.4</v>
      </c>
      <c r="AT351" s="109">
        <f>'[1]ГАСТРОНОМИЯ, ВЫПЕЧКА'!$AL$31</f>
        <v>13.4</v>
      </c>
      <c r="AU351" s="109">
        <f>'[1]ГАСТРОНОМИЯ, ВЫПЕЧКА'!$AN$31</f>
        <v>70</v>
      </c>
      <c r="AV351" s="109">
        <v>0.1</v>
      </c>
      <c r="AW351" s="109">
        <v>0</v>
      </c>
      <c r="AX351" s="109">
        <v>0</v>
      </c>
      <c r="AY351" s="109">
        <v>0</v>
      </c>
      <c r="AZ351" s="109">
        <v>7.666666666666667</v>
      </c>
      <c r="BA351" s="109">
        <v>35.333333333333336</v>
      </c>
      <c r="BB351" s="109">
        <v>8.3333333333333339</v>
      </c>
      <c r="BC351" s="109">
        <v>2.2999999999999998</v>
      </c>
      <c r="BD351" s="109">
        <v>9.3333333333333339</v>
      </c>
      <c r="BE351" s="109">
        <v>0</v>
      </c>
      <c r="BF351" s="109">
        <v>0</v>
      </c>
      <c r="BG351" s="109">
        <v>0</v>
      </c>
      <c r="BH351" s="109">
        <f>'[1]ГАСТРОНОМИЯ, ВЫПЕЧКА'!$AP$31</f>
        <v>0</v>
      </c>
    </row>
    <row r="352" spans="1:60" s="8" customFormat="1" ht="16.350000000000001" customHeight="1" x14ac:dyDescent="0.25">
      <c r="A352" s="70" t="s">
        <v>228</v>
      </c>
      <c r="B352" s="65" t="s">
        <v>226</v>
      </c>
      <c r="C352" s="71">
        <v>200</v>
      </c>
      <c r="D352" s="120">
        <v>1.3</v>
      </c>
      <c r="E352" s="120">
        <v>0.3</v>
      </c>
      <c r="F352" s="120">
        <v>12.1</v>
      </c>
      <c r="G352" s="120">
        <v>54</v>
      </c>
      <c r="H352" s="120">
        <v>7.0000000000000007E-2</v>
      </c>
      <c r="I352" s="120">
        <v>0</v>
      </c>
      <c r="J352" s="120">
        <v>0.14000000000000001</v>
      </c>
      <c r="K352" s="120">
        <v>0</v>
      </c>
      <c r="L352" s="120">
        <v>36</v>
      </c>
      <c r="M352" s="120">
        <v>61.2</v>
      </c>
      <c r="N352" s="120">
        <v>10.8</v>
      </c>
      <c r="O352" s="120">
        <v>0.3</v>
      </c>
      <c r="P352" s="120">
        <v>85</v>
      </c>
      <c r="Q352" s="120">
        <v>0</v>
      </c>
      <c r="R352" s="120">
        <v>0</v>
      </c>
      <c r="S352" s="120">
        <v>0</v>
      </c>
      <c r="T352" s="120">
        <v>90</v>
      </c>
      <c r="U352" s="70" t="s">
        <v>228</v>
      </c>
      <c r="V352" s="65" t="s">
        <v>226</v>
      </c>
      <c r="W352" s="71">
        <v>200</v>
      </c>
      <c r="X352" s="120">
        <v>1.3</v>
      </c>
      <c r="Y352" s="120">
        <v>0.3</v>
      </c>
      <c r="Z352" s="120">
        <v>12.1</v>
      </c>
      <c r="AA352" s="120">
        <v>54</v>
      </c>
      <c r="AB352" s="120">
        <v>7.0000000000000007E-2</v>
      </c>
      <c r="AC352" s="120">
        <v>0</v>
      </c>
      <c r="AD352" s="120">
        <v>0.14000000000000001</v>
      </c>
      <c r="AE352" s="120">
        <v>0</v>
      </c>
      <c r="AF352" s="120">
        <v>36</v>
      </c>
      <c r="AG352" s="120">
        <v>61.2</v>
      </c>
      <c r="AH352" s="120">
        <v>10.8</v>
      </c>
      <c r="AI352" s="120">
        <v>0.3</v>
      </c>
      <c r="AJ352" s="120">
        <v>85</v>
      </c>
      <c r="AK352" s="120">
        <v>0</v>
      </c>
      <c r="AL352" s="120">
        <v>0</v>
      </c>
      <c r="AM352" s="120">
        <v>0</v>
      </c>
      <c r="AN352" s="120">
        <v>90</v>
      </c>
      <c r="AO352" s="70" t="s">
        <v>228</v>
      </c>
      <c r="AP352" s="65" t="s">
        <v>226</v>
      </c>
      <c r="AQ352" s="71">
        <v>200</v>
      </c>
      <c r="AR352" s="120">
        <v>1.3</v>
      </c>
      <c r="AS352" s="120">
        <v>0.3</v>
      </c>
      <c r="AT352" s="120">
        <v>12.1</v>
      </c>
      <c r="AU352" s="120">
        <v>54</v>
      </c>
      <c r="AV352" s="120">
        <v>7.0000000000000007E-2</v>
      </c>
      <c r="AW352" s="120">
        <v>0</v>
      </c>
      <c r="AX352" s="120">
        <v>0.14000000000000001</v>
      </c>
      <c r="AY352" s="120">
        <v>0</v>
      </c>
      <c r="AZ352" s="120">
        <v>36</v>
      </c>
      <c r="BA352" s="120">
        <v>61.2</v>
      </c>
      <c r="BB352" s="120">
        <v>10.8</v>
      </c>
      <c r="BC352" s="120">
        <v>0.3</v>
      </c>
      <c r="BD352" s="120">
        <v>85</v>
      </c>
      <c r="BE352" s="120">
        <v>0</v>
      </c>
      <c r="BF352" s="120">
        <v>0</v>
      </c>
      <c r="BG352" s="120">
        <v>0</v>
      </c>
      <c r="BH352" s="120">
        <v>90</v>
      </c>
    </row>
    <row r="353" spans="1:60" s="8" customFormat="1" ht="15.2" customHeight="1" x14ac:dyDescent="0.25">
      <c r="A353" s="70"/>
      <c r="B353" s="65"/>
      <c r="C353" s="71"/>
      <c r="D353" s="109"/>
      <c r="E353" s="109"/>
      <c r="F353" s="109"/>
      <c r="G353" s="109"/>
      <c r="H353" s="109"/>
      <c r="I353" s="109"/>
      <c r="J353" s="109"/>
      <c r="K353" s="109"/>
      <c r="L353" s="109"/>
      <c r="M353" s="109"/>
      <c r="N353" s="109"/>
      <c r="O353" s="109"/>
      <c r="P353" s="109"/>
      <c r="Q353" s="109"/>
      <c r="R353" s="109"/>
      <c r="S353" s="109"/>
      <c r="T353" s="109"/>
      <c r="U353" s="70"/>
      <c r="V353" s="65"/>
      <c r="W353" s="71"/>
      <c r="X353" s="109"/>
      <c r="Y353" s="109"/>
      <c r="Z353" s="109"/>
      <c r="AA353" s="109"/>
      <c r="AB353" s="109"/>
      <c r="AC353" s="109"/>
      <c r="AD353" s="109"/>
      <c r="AE353" s="109"/>
      <c r="AF353" s="109"/>
      <c r="AG353" s="109"/>
      <c r="AH353" s="109"/>
      <c r="AI353" s="109"/>
      <c r="AJ353" s="109"/>
      <c r="AK353" s="109"/>
      <c r="AL353" s="109"/>
      <c r="AM353" s="109"/>
      <c r="AN353" s="109"/>
      <c r="AO353" s="70"/>
      <c r="AP353" s="65"/>
      <c r="AQ353" s="71"/>
      <c r="AR353" s="109"/>
      <c r="AS353" s="109"/>
      <c r="AT353" s="109"/>
      <c r="AU353" s="109"/>
      <c r="AV353" s="109"/>
      <c r="AW353" s="109"/>
      <c r="AX353" s="109"/>
      <c r="AY353" s="109"/>
      <c r="AZ353" s="109"/>
      <c r="BA353" s="109"/>
      <c r="BB353" s="109"/>
      <c r="BC353" s="109"/>
      <c r="BD353" s="109"/>
      <c r="BE353" s="109"/>
      <c r="BF353" s="109"/>
      <c r="BG353" s="109"/>
      <c r="BH353" s="109"/>
    </row>
    <row r="354" spans="1:60" s="8" customFormat="1" ht="15.2" customHeight="1" x14ac:dyDescent="0.25">
      <c r="A354" s="72"/>
      <c r="B354" s="13" t="s">
        <v>6</v>
      </c>
      <c r="C354" s="100">
        <f>SUM(C345:C349)+130</f>
        <v>830</v>
      </c>
      <c r="D354" s="111">
        <f>SUM(D345:D353)</f>
        <v>17.585714285714285</v>
      </c>
      <c r="E354" s="111">
        <f t="shared" ref="E354:T354" si="513">SUM(E345:E353)</f>
        <v>20.228095238095239</v>
      </c>
      <c r="F354" s="111">
        <f t="shared" si="513"/>
        <v>85.584920634920621</v>
      </c>
      <c r="G354" s="111">
        <f>SUM(G345:G353)</f>
        <v>552.14603174603178</v>
      </c>
      <c r="H354" s="111">
        <f t="shared" ref="H354:S354" si="514">SUM(H345:H353)</f>
        <v>0.25</v>
      </c>
      <c r="I354" s="111">
        <f t="shared" si="514"/>
        <v>0.1</v>
      </c>
      <c r="J354" s="111">
        <f t="shared" si="514"/>
        <v>33.46</v>
      </c>
      <c r="K354" s="111">
        <f t="shared" si="514"/>
        <v>4</v>
      </c>
      <c r="L354" s="111">
        <f t="shared" si="514"/>
        <v>187.19</v>
      </c>
      <c r="M354" s="111">
        <f t="shared" si="514"/>
        <v>202.09000000000003</v>
      </c>
      <c r="N354" s="111">
        <f t="shared" si="514"/>
        <v>63.72</v>
      </c>
      <c r="O354" s="111">
        <f t="shared" si="514"/>
        <v>4.9800000000000004</v>
      </c>
      <c r="P354" s="111">
        <f t="shared" si="514"/>
        <v>252.2</v>
      </c>
      <c r="Q354" s="111">
        <f t="shared" si="514"/>
        <v>0</v>
      </c>
      <c r="R354" s="111">
        <f t="shared" si="514"/>
        <v>0</v>
      </c>
      <c r="S354" s="111">
        <f t="shared" si="514"/>
        <v>0</v>
      </c>
      <c r="T354" s="111">
        <f t="shared" si="513"/>
        <v>112.845</v>
      </c>
      <c r="U354" s="72"/>
      <c r="V354" s="13" t="s">
        <v>6</v>
      </c>
      <c r="W354" s="100">
        <f>SUM(W345:W349)+150</f>
        <v>980</v>
      </c>
      <c r="X354" s="111">
        <f>SUM(X345:X352)</f>
        <v>18.720873015873018</v>
      </c>
      <c r="Y354" s="111">
        <f t="shared" ref="Y354:AN354" si="515">SUM(Y345:Y352)</f>
        <v>23.612857142857145</v>
      </c>
      <c r="Z354" s="111">
        <f t="shared" si="515"/>
        <v>125.33095238095237</v>
      </c>
      <c r="AA354" s="111">
        <f t="shared" si="515"/>
        <v>741.44873015873009</v>
      </c>
      <c r="AB354" s="111">
        <f t="shared" ref="AB354:AM354" si="516">SUM(AB345:AB353)</f>
        <v>0.23111111111111113</v>
      </c>
      <c r="AC354" s="111">
        <f t="shared" si="516"/>
        <v>0.05</v>
      </c>
      <c r="AD354" s="111">
        <f t="shared" si="516"/>
        <v>98.162222222222226</v>
      </c>
      <c r="AE354" s="111">
        <f t="shared" si="516"/>
        <v>3</v>
      </c>
      <c r="AF354" s="111">
        <f t="shared" si="516"/>
        <v>171.38055555555556</v>
      </c>
      <c r="AG354" s="111">
        <f t="shared" si="516"/>
        <v>232.07916666666671</v>
      </c>
      <c r="AH354" s="111">
        <f t="shared" si="516"/>
        <v>76.194166666666661</v>
      </c>
      <c r="AI354" s="111">
        <f t="shared" si="516"/>
        <v>10.391666666666666</v>
      </c>
      <c r="AJ354" s="111">
        <f t="shared" si="516"/>
        <v>280.04166666666669</v>
      </c>
      <c r="AK354" s="111">
        <f t="shared" si="516"/>
        <v>0</v>
      </c>
      <c r="AL354" s="111">
        <f t="shared" si="516"/>
        <v>0</v>
      </c>
      <c r="AM354" s="111">
        <f t="shared" si="516"/>
        <v>0</v>
      </c>
      <c r="AN354" s="111">
        <f t="shared" si="515"/>
        <v>109.68666666666667</v>
      </c>
      <c r="AO354" s="72"/>
      <c r="AP354" s="13" t="s">
        <v>6</v>
      </c>
      <c r="AQ354" s="100">
        <f>SUM(AQ345:AQ349)+150</f>
        <v>980</v>
      </c>
      <c r="AR354" s="111">
        <f>SUM(AR345:AR352)</f>
        <v>18.720873015873018</v>
      </c>
      <c r="AS354" s="111">
        <f t="shared" ref="AS354:BH354" si="517">SUM(AS345:AS352)</f>
        <v>23.612857142857145</v>
      </c>
      <c r="AT354" s="111">
        <f t="shared" si="517"/>
        <v>125.33095238095237</v>
      </c>
      <c r="AU354" s="111">
        <f t="shared" si="517"/>
        <v>741.44873015873009</v>
      </c>
      <c r="AV354" s="111">
        <f t="shared" ref="AV354:BG354" si="518">SUM(AV345:AV353)</f>
        <v>0.23111111111111113</v>
      </c>
      <c r="AW354" s="111">
        <f t="shared" si="518"/>
        <v>0.05</v>
      </c>
      <c r="AX354" s="111">
        <f t="shared" si="518"/>
        <v>98.162222222222226</v>
      </c>
      <c r="AY354" s="111">
        <f t="shared" si="518"/>
        <v>3</v>
      </c>
      <c r="AZ354" s="111">
        <f t="shared" si="518"/>
        <v>171.38055555555556</v>
      </c>
      <c r="BA354" s="111">
        <f t="shared" si="518"/>
        <v>232.07916666666671</v>
      </c>
      <c r="BB354" s="111">
        <f t="shared" si="518"/>
        <v>76.194166666666661</v>
      </c>
      <c r="BC354" s="111">
        <f t="shared" si="518"/>
        <v>10.391666666666666</v>
      </c>
      <c r="BD354" s="111">
        <f t="shared" si="518"/>
        <v>280.04166666666669</v>
      </c>
      <c r="BE354" s="111">
        <f t="shared" si="518"/>
        <v>0</v>
      </c>
      <c r="BF354" s="111">
        <f t="shared" si="518"/>
        <v>0</v>
      </c>
      <c r="BG354" s="111">
        <f t="shared" si="518"/>
        <v>0</v>
      </c>
      <c r="BH354" s="111">
        <f t="shared" si="517"/>
        <v>109.68666666666667</v>
      </c>
    </row>
    <row r="355" spans="1:60" s="8" customFormat="1" ht="15.2" customHeight="1" x14ac:dyDescent="0.25">
      <c r="A355" s="164" t="s">
        <v>105</v>
      </c>
      <c r="B355" s="164"/>
      <c r="C355" s="164"/>
      <c r="D355" s="164"/>
      <c r="E355" s="164"/>
      <c r="F355" s="164"/>
      <c r="G355" s="164"/>
      <c r="H355" s="164"/>
      <c r="I355" s="164"/>
      <c r="J355" s="164"/>
      <c r="K355" s="164"/>
      <c r="L355" s="164"/>
      <c r="M355" s="164"/>
      <c r="N355" s="164"/>
      <c r="O355" s="164"/>
      <c r="P355" s="164"/>
      <c r="Q355" s="164"/>
      <c r="R355" s="164"/>
      <c r="S355" s="164"/>
      <c r="T355" s="164"/>
      <c r="U355" s="164" t="s">
        <v>105</v>
      </c>
      <c r="V355" s="164"/>
      <c r="W355" s="164"/>
      <c r="X355" s="164"/>
      <c r="Y355" s="164"/>
      <c r="Z355" s="164"/>
      <c r="AA355" s="164"/>
      <c r="AB355" s="164"/>
      <c r="AC355" s="164"/>
      <c r="AD355" s="164"/>
      <c r="AE355" s="164"/>
      <c r="AF355" s="164"/>
      <c r="AG355" s="164"/>
      <c r="AH355" s="164"/>
      <c r="AI355" s="164"/>
      <c r="AJ355" s="164"/>
      <c r="AK355" s="164"/>
      <c r="AL355" s="164"/>
      <c r="AM355" s="164"/>
      <c r="AN355" s="164"/>
      <c r="AO355" s="164" t="s">
        <v>105</v>
      </c>
      <c r="AP355" s="164"/>
      <c r="AQ355" s="164"/>
      <c r="AR355" s="164"/>
      <c r="AS355" s="164"/>
      <c r="AT355" s="164"/>
      <c r="AU355" s="164"/>
      <c r="AV355" s="164"/>
      <c r="AW355" s="164"/>
      <c r="AX355" s="164"/>
      <c r="AY355" s="164"/>
      <c r="AZ355" s="164"/>
      <c r="BA355" s="164"/>
      <c r="BB355" s="164"/>
      <c r="BC355" s="164"/>
      <c r="BD355" s="164"/>
      <c r="BE355" s="164"/>
      <c r="BF355" s="164"/>
      <c r="BG355" s="164"/>
      <c r="BH355" s="164"/>
    </row>
    <row r="356" spans="1:60" s="8" customFormat="1" ht="15.75" customHeight="1" x14ac:dyDescent="0.25">
      <c r="A356" s="71" t="s">
        <v>136</v>
      </c>
      <c r="B356" s="65" t="str">
        <f>'[1]ЯЙЦО, ТВОРОГ, КАШИ'!$E$265</f>
        <v>Сырники из творога</v>
      </c>
      <c r="C356" s="71">
        <f>'[1]ЯЙЦО, ТВОРОГ, КАШИ'!$E$268</f>
        <v>100</v>
      </c>
      <c r="D356" s="109">
        <f>'[1]ЯЙЦО, ТВОРОГ, КАШИ'!$A$287</f>
        <v>6.2</v>
      </c>
      <c r="E356" s="109">
        <f>'[1]ЯЙЦО, ТВОРОГ, КАШИ'!$C$287</f>
        <v>3.4444444444444446</v>
      </c>
      <c r="F356" s="109">
        <f>'[1]ЯЙЦО, ТВОРОГ, КАШИ'!$E$287</f>
        <v>13.8</v>
      </c>
      <c r="G356" s="109">
        <f>'[1]ЯЙЦО, ТВОРОГ, КАШИ'!$G$287</f>
        <v>123.4</v>
      </c>
      <c r="H356" s="109">
        <v>0.1</v>
      </c>
      <c r="I356" s="109">
        <v>0</v>
      </c>
      <c r="J356" s="109">
        <v>91.6</v>
      </c>
      <c r="K356" s="109">
        <v>0</v>
      </c>
      <c r="L356" s="109">
        <v>200.1</v>
      </c>
      <c r="M356" s="109">
        <v>26</v>
      </c>
      <c r="N356" s="109">
        <v>18.7</v>
      </c>
      <c r="O356" s="109">
        <v>0.1</v>
      </c>
      <c r="P356" s="109">
        <v>188</v>
      </c>
      <c r="Q356" s="109">
        <v>0</v>
      </c>
      <c r="R356" s="109">
        <v>0</v>
      </c>
      <c r="S356" s="109">
        <v>0</v>
      </c>
      <c r="T356" s="109">
        <f>'[1]ЯЙЦО, ТВОРОГ, КАШИ'!$I$287</f>
        <v>0.4</v>
      </c>
      <c r="U356" s="71" t="s">
        <v>137</v>
      </c>
      <c r="V356" s="65" t="str">
        <f>'[1]ЯЙЦО, ТВОРОГ, КАШИ'!$P$265</f>
        <v xml:space="preserve">Сырники из творога </v>
      </c>
      <c r="W356" s="71">
        <f>'[1]ЯЙЦО, ТВОРОГ, КАШИ'!$P$268</f>
        <v>120</v>
      </c>
      <c r="X356" s="109">
        <f>'[1]ЯЙЦО, ТВОРОГ, КАШИ'!$L$287</f>
        <v>7.44</v>
      </c>
      <c r="Y356" s="109">
        <f>'[1]ЯЙЦО, ТВОРОГ, КАШИ'!$N$287</f>
        <v>4.1333333333333337</v>
      </c>
      <c r="Z356" s="109">
        <f>'[1]ЯЙЦО, ТВОРОГ, КАШИ'!$P$287</f>
        <v>16.559999999999999</v>
      </c>
      <c r="AA356" s="109">
        <f>'[1]ЯЙЦО, ТВОРОГ, КАШИ'!$R$287</f>
        <v>148.08000000000001</v>
      </c>
      <c r="AB356" s="109">
        <v>0.05</v>
      </c>
      <c r="AC356" s="109">
        <v>0</v>
      </c>
      <c r="AD356" s="109">
        <v>156</v>
      </c>
      <c r="AE356" s="109">
        <v>0</v>
      </c>
      <c r="AF356" s="109">
        <v>240.12</v>
      </c>
      <c r="AG356" s="109">
        <v>11.2</v>
      </c>
      <c r="AH356" s="109">
        <v>15</v>
      </c>
      <c r="AI356" s="109">
        <v>0.12</v>
      </c>
      <c r="AJ356" s="109">
        <v>225.6</v>
      </c>
      <c r="AK356" s="109">
        <v>0</v>
      </c>
      <c r="AL356" s="109">
        <v>0</v>
      </c>
      <c r="AM356" s="109">
        <v>0</v>
      </c>
      <c r="AN356" s="109">
        <f>'[1]ЯЙЦО, ТВОРОГ, КАШИ'!$T$287</f>
        <v>0.48</v>
      </c>
      <c r="AO356" s="71" t="s">
        <v>137</v>
      </c>
      <c r="AP356" s="65" t="str">
        <f>'[1]ЯЙЦО, ТВОРОГ, КАШИ'!$P$265</f>
        <v xml:space="preserve">Сырники из творога </v>
      </c>
      <c r="AQ356" s="71">
        <f>'[1]ЯЙЦО, ТВОРОГ, КАШИ'!$P$268</f>
        <v>120</v>
      </c>
      <c r="AR356" s="109">
        <f>'[1]ЯЙЦО, ТВОРОГ, КАШИ'!$L$287</f>
        <v>7.44</v>
      </c>
      <c r="AS356" s="109">
        <f>'[1]ЯЙЦО, ТВОРОГ, КАШИ'!$N$287</f>
        <v>4.1333333333333337</v>
      </c>
      <c r="AT356" s="109">
        <f>'[1]ЯЙЦО, ТВОРОГ, КАШИ'!$P$287</f>
        <v>16.559999999999999</v>
      </c>
      <c r="AU356" s="109">
        <f>'[1]ЯЙЦО, ТВОРОГ, КАШИ'!$R$287</f>
        <v>148.08000000000001</v>
      </c>
      <c r="AV356" s="109">
        <v>0.05</v>
      </c>
      <c r="AW356" s="109">
        <v>0</v>
      </c>
      <c r="AX356" s="109">
        <v>156</v>
      </c>
      <c r="AY356" s="109">
        <v>0</v>
      </c>
      <c r="AZ356" s="109">
        <v>240.12</v>
      </c>
      <c r="BA356" s="109">
        <v>11.2</v>
      </c>
      <c r="BB356" s="109">
        <v>15</v>
      </c>
      <c r="BC356" s="109">
        <v>0.12</v>
      </c>
      <c r="BD356" s="109">
        <v>225.6</v>
      </c>
      <c r="BE356" s="109">
        <v>0</v>
      </c>
      <c r="BF356" s="109">
        <v>0</v>
      </c>
      <c r="BG356" s="109">
        <v>0</v>
      </c>
      <c r="BH356" s="109">
        <v>0.48</v>
      </c>
    </row>
    <row r="357" spans="1:60" s="8" customFormat="1" ht="15.75" customHeight="1" x14ac:dyDescent="0.25">
      <c r="A357" s="70" t="s">
        <v>21</v>
      </c>
      <c r="B357" s="121" t="str">
        <f>[1]СОУСА!$E$55</f>
        <v>Молоко сгущенное</v>
      </c>
      <c r="C357" s="71">
        <f>[1]СОУСА!$E$58</f>
        <v>30</v>
      </c>
      <c r="D357" s="120">
        <f>[1]СОУСА!$A$77</f>
        <v>2.1</v>
      </c>
      <c r="E357" s="120">
        <f>[1]СОУСА!$C$77</f>
        <v>2.5</v>
      </c>
      <c r="F357" s="120">
        <f>[1]СОУСА!$E$77</f>
        <v>16.600000000000001</v>
      </c>
      <c r="G357" s="120">
        <f>[1]СОУСА!$G$77</f>
        <v>96</v>
      </c>
      <c r="H357" s="120">
        <v>0</v>
      </c>
      <c r="I357" s="120">
        <v>0</v>
      </c>
      <c r="J357" s="120">
        <v>0</v>
      </c>
      <c r="K357" s="120">
        <v>0</v>
      </c>
      <c r="L357" s="120">
        <v>8.98</v>
      </c>
      <c r="M357" s="120">
        <v>7.4</v>
      </c>
      <c r="N357" s="120">
        <v>2.9</v>
      </c>
      <c r="O357" s="120">
        <v>0.08</v>
      </c>
      <c r="P357" s="120">
        <v>29.5</v>
      </c>
      <c r="Q357" s="120">
        <v>0</v>
      </c>
      <c r="R357" s="120">
        <v>0</v>
      </c>
      <c r="S357" s="120">
        <v>0</v>
      </c>
      <c r="T357" s="120">
        <f>[1]СОУСА!$I$77</f>
        <v>0.3</v>
      </c>
      <c r="U357" s="70" t="s">
        <v>21</v>
      </c>
      <c r="V357" s="121" t="str">
        <f>[1]СОУСА!$E$55</f>
        <v>Молоко сгущенное</v>
      </c>
      <c r="W357" s="71">
        <f>[1]СОУСА!$E$58</f>
        <v>30</v>
      </c>
      <c r="X357" s="120">
        <f>[1]СОУСА!$A$77</f>
        <v>2.1</v>
      </c>
      <c r="Y357" s="120">
        <f>[1]СОУСА!$C$77</f>
        <v>2.5</v>
      </c>
      <c r="Z357" s="120">
        <f>[1]СОУСА!$E$77</f>
        <v>16.600000000000001</v>
      </c>
      <c r="AA357" s="120">
        <f>[1]СОУСА!$G$77</f>
        <v>96</v>
      </c>
      <c r="AB357" s="120">
        <v>0</v>
      </c>
      <c r="AC357" s="120">
        <v>0</v>
      </c>
      <c r="AD357" s="120">
        <v>0</v>
      </c>
      <c r="AE357" s="120">
        <v>0</v>
      </c>
      <c r="AF357" s="120">
        <v>14.6</v>
      </c>
      <c r="AG357" s="120">
        <v>7.4</v>
      </c>
      <c r="AH357" s="120">
        <v>2.9</v>
      </c>
      <c r="AI357" s="120">
        <v>0.08</v>
      </c>
      <c r="AJ357" s="120">
        <v>29.5</v>
      </c>
      <c r="AK357" s="120">
        <v>0</v>
      </c>
      <c r="AL357" s="120">
        <v>0</v>
      </c>
      <c r="AM357" s="120">
        <v>0</v>
      </c>
      <c r="AN357" s="120">
        <f>[1]СОУСА!$I$77</f>
        <v>0.3</v>
      </c>
      <c r="AO357" s="70" t="s">
        <v>21</v>
      </c>
      <c r="AP357" s="121" t="str">
        <f>[1]СОУСА!$E$55</f>
        <v>Молоко сгущенное</v>
      </c>
      <c r="AQ357" s="71">
        <f>[1]СОУСА!$E$58</f>
        <v>30</v>
      </c>
      <c r="AR357" s="120">
        <f>[1]СОУСА!$A$77</f>
        <v>2.1</v>
      </c>
      <c r="AS357" s="120">
        <f>[1]СОУСА!$C$77</f>
        <v>2.5</v>
      </c>
      <c r="AT357" s="120">
        <f>[1]СОУСА!$E$77</f>
        <v>16.600000000000001</v>
      </c>
      <c r="AU357" s="120">
        <f>[1]СОУСА!$G$77</f>
        <v>96</v>
      </c>
      <c r="AV357" s="120">
        <v>0</v>
      </c>
      <c r="AW357" s="120">
        <v>0</v>
      </c>
      <c r="AX357" s="120">
        <v>0</v>
      </c>
      <c r="AY357" s="120">
        <v>0</v>
      </c>
      <c r="AZ357" s="120">
        <v>14.6</v>
      </c>
      <c r="BA357" s="120">
        <v>7.4</v>
      </c>
      <c r="BB357" s="120">
        <v>2.9</v>
      </c>
      <c r="BC357" s="120">
        <v>0.08</v>
      </c>
      <c r="BD357" s="120">
        <v>21.5</v>
      </c>
      <c r="BE357" s="120">
        <v>0</v>
      </c>
      <c r="BF357" s="120">
        <v>0</v>
      </c>
      <c r="BG357" s="120">
        <v>0</v>
      </c>
      <c r="BH357" s="120">
        <f>[1]СОУСА!$I$77</f>
        <v>0.3</v>
      </c>
    </row>
    <row r="358" spans="1:60" s="8" customFormat="1" ht="15.75" customHeight="1" x14ac:dyDescent="0.25">
      <c r="A358" s="70" t="s">
        <v>11</v>
      </c>
      <c r="B358" s="65" t="str">
        <f>[1]НАПИТКИ!$P$220</f>
        <v>Сок фруктовый</v>
      </c>
      <c r="C358" s="71">
        <f>[1]НАПИТКИ!$P$223</f>
        <v>200</v>
      </c>
      <c r="D358" s="109">
        <f>[1]НАПИТКИ!$L$241</f>
        <v>2</v>
      </c>
      <c r="E358" s="109">
        <f>[1]НАПИТКИ!$N$241</f>
        <v>0.16666666666666666</v>
      </c>
      <c r="F358" s="109">
        <f>[1]НАПИТКИ!$P$241</f>
        <v>3.7777777777777777</v>
      </c>
      <c r="G358" s="109">
        <f>[1]НАПИТКИ!$R$241</f>
        <v>24.888888888888889</v>
      </c>
      <c r="H358" s="109">
        <v>0.1</v>
      </c>
      <c r="I358" s="109">
        <v>0</v>
      </c>
      <c r="J358" s="109">
        <v>0</v>
      </c>
      <c r="K358" s="109">
        <v>0</v>
      </c>
      <c r="L358" s="109">
        <v>61</v>
      </c>
      <c r="M358" s="109">
        <v>14</v>
      </c>
      <c r="N358" s="109">
        <v>8</v>
      </c>
      <c r="O358" s="109">
        <v>0.22</v>
      </c>
      <c r="P358" s="109">
        <v>55</v>
      </c>
      <c r="Q358" s="109">
        <v>0</v>
      </c>
      <c r="R358" s="109">
        <v>0</v>
      </c>
      <c r="S358" s="109">
        <v>0</v>
      </c>
      <c r="T358" s="109">
        <f>[1]НАПИТКИ!$T$241</f>
        <v>8</v>
      </c>
      <c r="U358" s="70" t="s">
        <v>11</v>
      </c>
      <c r="V358" s="65" t="str">
        <f>[1]НАПИТКИ!$P$220</f>
        <v>Сок фруктовый</v>
      </c>
      <c r="W358" s="71">
        <f>[1]НАПИТКИ!$P$223</f>
        <v>200</v>
      </c>
      <c r="X358" s="109">
        <f>[1]НАПИТКИ!$L$241</f>
        <v>2</v>
      </c>
      <c r="Y358" s="109">
        <f>[1]НАПИТКИ!$N$241</f>
        <v>0.16666666666666666</v>
      </c>
      <c r="Z358" s="109">
        <f>[1]НАПИТКИ!$P$241</f>
        <v>3.7777777777777777</v>
      </c>
      <c r="AA358" s="109">
        <f>[1]НАПИТКИ!$R$241</f>
        <v>24.888888888888889</v>
      </c>
      <c r="AB358" s="109">
        <v>0.05</v>
      </c>
      <c r="AC358" s="109">
        <v>0</v>
      </c>
      <c r="AD358" s="109">
        <v>0</v>
      </c>
      <c r="AE358" s="109">
        <v>0</v>
      </c>
      <c r="AF358" s="109">
        <v>11</v>
      </c>
      <c r="AG358" s="109">
        <v>14</v>
      </c>
      <c r="AH358" s="109">
        <v>8</v>
      </c>
      <c r="AI358" s="109">
        <v>0.22</v>
      </c>
      <c r="AJ358" s="109">
        <v>55</v>
      </c>
      <c r="AK358" s="109">
        <v>0</v>
      </c>
      <c r="AL358" s="109">
        <v>0</v>
      </c>
      <c r="AM358" s="109">
        <v>0</v>
      </c>
      <c r="AN358" s="109">
        <f t="shared" ref="AN358" si="519">T358</f>
        <v>8</v>
      </c>
      <c r="AO358" s="70" t="s">
        <v>11</v>
      </c>
      <c r="AP358" s="65" t="str">
        <f>[1]НАПИТКИ!$P$220</f>
        <v>Сок фруктовый</v>
      </c>
      <c r="AQ358" s="71">
        <f>[1]НАПИТКИ!$P$223</f>
        <v>200</v>
      </c>
      <c r="AR358" s="109">
        <f>[1]НАПИТКИ!$L$241</f>
        <v>2</v>
      </c>
      <c r="AS358" s="109">
        <f>[1]НАПИТКИ!$N$241</f>
        <v>0.16666666666666666</v>
      </c>
      <c r="AT358" s="109">
        <f>[1]НАПИТКИ!$P$241</f>
        <v>3.7777777777777777</v>
      </c>
      <c r="AU358" s="109">
        <f>[1]НАПИТКИ!$R$241</f>
        <v>24.888888888888889</v>
      </c>
      <c r="AV358" s="109">
        <v>0.05</v>
      </c>
      <c r="AW358" s="109">
        <v>0</v>
      </c>
      <c r="AX358" s="109">
        <v>0</v>
      </c>
      <c r="AY358" s="109">
        <v>0</v>
      </c>
      <c r="AZ358" s="109">
        <v>11</v>
      </c>
      <c r="BA358" s="109">
        <v>14</v>
      </c>
      <c r="BB358" s="109">
        <v>8</v>
      </c>
      <c r="BC358" s="109">
        <v>0.22</v>
      </c>
      <c r="BD358" s="109">
        <v>45</v>
      </c>
      <c r="BE358" s="109">
        <v>0</v>
      </c>
      <c r="BF358" s="109">
        <v>0</v>
      </c>
      <c r="BG358" s="109">
        <v>0</v>
      </c>
      <c r="BH358" s="109">
        <f>[1]НАПИТКИ!$T$241</f>
        <v>8</v>
      </c>
    </row>
    <row r="359" spans="1:60" s="8" customFormat="1" ht="15.2" customHeight="1" x14ac:dyDescent="0.25">
      <c r="A359" s="70"/>
      <c r="B359" s="10"/>
      <c r="C359" s="71"/>
      <c r="D359" s="120"/>
      <c r="E359" s="120"/>
      <c r="F359" s="120"/>
      <c r="G359" s="120"/>
      <c r="H359" s="120"/>
      <c r="I359" s="120"/>
      <c r="J359" s="120"/>
      <c r="K359" s="120"/>
      <c r="L359" s="120"/>
      <c r="M359" s="120"/>
      <c r="N359" s="120"/>
      <c r="O359" s="120"/>
      <c r="P359" s="120"/>
      <c r="Q359" s="120"/>
      <c r="R359" s="120"/>
      <c r="S359" s="120"/>
      <c r="T359" s="120"/>
      <c r="U359" s="70" t="s">
        <v>190</v>
      </c>
      <c r="V359" s="65" t="s">
        <v>201</v>
      </c>
      <c r="W359" s="71">
        <v>60</v>
      </c>
      <c r="X359" s="120">
        <f>'[1]ГАСТРОНОМИЯ, ВЫПЕЧКА'!$A$372</f>
        <v>0.5</v>
      </c>
      <c r="Y359" s="120">
        <f>'[1]ГАСТРОНОМИЯ, ВЫПЕЧКА'!$C$372</f>
        <v>1.2</v>
      </c>
      <c r="Z359" s="120">
        <f>'[1]ГАСТРОНОМИЯ, ВЫПЕЧКА'!$E$372</f>
        <v>13.6</v>
      </c>
      <c r="AA359" s="120">
        <f>'[1]ГАСТРОНОМИЯ, ВЫПЕЧКА'!$G$372</f>
        <v>117</v>
      </c>
      <c r="AB359" s="120">
        <v>0.2</v>
      </c>
      <c r="AC359" s="120">
        <v>0</v>
      </c>
      <c r="AD359" s="120">
        <v>64</v>
      </c>
      <c r="AE359" s="120">
        <v>0</v>
      </c>
      <c r="AF359" s="120">
        <v>3.06</v>
      </c>
      <c r="AG359" s="120">
        <v>10.09</v>
      </c>
      <c r="AH359" s="120">
        <v>7.1</v>
      </c>
      <c r="AI359" s="120">
        <v>12.2</v>
      </c>
      <c r="AJ359" s="120">
        <v>0</v>
      </c>
      <c r="AK359" s="120">
        <v>0</v>
      </c>
      <c r="AL359" s="120">
        <v>0</v>
      </c>
      <c r="AM359" s="120">
        <v>0</v>
      </c>
      <c r="AN359" s="120">
        <v>0</v>
      </c>
      <c r="AO359" s="70" t="s">
        <v>190</v>
      </c>
      <c r="AP359" s="65" t="s">
        <v>201</v>
      </c>
      <c r="AQ359" s="71">
        <v>60</v>
      </c>
      <c r="AR359" s="120">
        <f>'[1]ГАСТРОНОМИЯ, ВЫПЕЧКА'!$A$372</f>
        <v>0.5</v>
      </c>
      <c r="AS359" s="120">
        <f>'[1]ГАСТРОНОМИЯ, ВЫПЕЧКА'!$C$372</f>
        <v>1.2</v>
      </c>
      <c r="AT359" s="120">
        <f>'[1]ГАСТРОНОМИЯ, ВЫПЕЧКА'!$E$372</f>
        <v>13.6</v>
      </c>
      <c r="AU359" s="120">
        <f>'[1]ГАСТРОНОМИЯ, ВЫПЕЧКА'!$G$372</f>
        <v>117</v>
      </c>
      <c r="AV359" s="120">
        <v>0.2</v>
      </c>
      <c r="AW359" s="120">
        <v>0</v>
      </c>
      <c r="AX359" s="120">
        <v>64</v>
      </c>
      <c r="AY359" s="120">
        <v>0</v>
      </c>
      <c r="AZ359" s="120">
        <v>3.06</v>
      </c>
      <c r="BA359" s="120">
        <v>10.09</v>
      </c>
      <c r="BB359" s="120">
        <v>7.1</v>
      </c>
      <c r="BC359" s="120">
        <v>12.2</v>
      </c>
      <c r="BD359" s="120">
        <v>0</v>
      </c>
      <c r="BE359" s="120">
        <v>0</v>
      </c>
      <c r="BF359" s="120">
        <v>0</v>
      </c>
      <c r="BG359" s="120">
        <v>0</v>
      </c>
      <c r="BH359" s="120">
        <v>0</v>
      </c>
    </row>
    <row r="360" spans="1:60" s="8" customFormat="1" ht="15.2" customHeight="1" x14ac:dyDescent="0.25">
      <c r="A360" s="75"/>
      <c r="B360" s="13" t="s">
        <v>6</v>
      </c>
      <c r="C360" s="98">
        <f>SUM(C356:C358)</f>
        <v>330</v>
      </c>
      <c r="D360" s="113">
        <f>SUM(D356:D358)</f>
        <v>10.3</v>
      </c>
      <c r="E360" s="113">
        <f t="shared" ref="E360:T360" si="520">SUM(E356:E358)</f>
        <v>6.1111111111111116</v>
      </c>
      <c r="F360" s="113">
        <f t="shared" si="520"/>
        <v>34.177777777777777</v>
      </c>
      <c r="G360" s="113">
        <f t="shared" si="520"/>
        <v>244.28888888888889</v>
      </c>
      <c r="H360" s="113">
        <f t="shared" ref="H360:S360" si="521">SUM(H356:H358)</f>
        <v>0.2</v>
      </c>
      <c r="I360" s="113">
        <f t="shared" si="521"/>
        <v>0</v>
      </c>
      <c r="J360" s="113">
        <f t="shared" si="521"/>
        <v>91.6</v>
      </c>
      <c r="K360" s="113">
        <f t="shared" si="521"/>
        <v>0</v>
      </c>
      <c r="L360" s="113">
        <f t="shared" si="521"/>
        <v>270.08</v>
      </c>
      <c r="M360" s="113">
        <f t="shared" si="521"/>
        <v>47.4</v>
      </c>
      <c r="N360" s="113">
        <f t="shared" si="521"/>
        <v>29.599999999999998</v>
      </c>
      <c r="O360" s="113">
        <f t="shared" si="521"/>
        <v>0.4</v>
      </c>
      <c r="P360" s="113">
        <f t="shared" si="521"/>
        <v>272.5</v>
      </c>
      <c r="Q360" s="113">
        <f t="shared" si="521"/>
        <v>0</v>
      </c>
      <c r="R360" s="113">
        <f t="shared" si="521"/>
        <v>0</v>
      </c>
      <c r="S360" s="113">
        <f t="shared" si="521"/>
        <v>0</v>
      </c>
      <c r="T360" s="113">
        <f t="shared" si="520"/>
        <v>8.6999999999999993</v>
      </c>
      <c r="U360" s="75"/>
      <c r="V360" s="13" t="s">
        <v>6</v>
      </c>
      <c r="W360" s="98">
        <f>SUM(W356:W358)</f>
        <v>350</v>
      </c>
      <c r="X360" s="113">
        <f>SUM(X356:X358)</f>
        <v>11.540000000000001</v>
      </c>
      <c r="Y360" s="113">
        <f>SUM(Y356:Y358)</f>
        <v>6.8000000000000007</v>
      </c>
      <c r="Z360" s="113">
        <f t="shared" ref="Z360:AN360" si="522">SUM(Z356:Z358)</f>
        <v>36.937777777777775</v>
      </c>
      <c r="AA360" s="113">
        <f t="shared" si="522"/>
        <v>268.9688888888889</v>
      </c>
      <c r="AB360" s="113">
        <f>SUM(AB356:AB358)</f>
        <v>0.1</v>
      </c>
      <c r="AC360" s="113">
        <f t="shared" si="522"/>
        <v>0</v>
      </c>
      <c r="AD360" s="113">
        <f t="shared" si="522"/>
        <v>156</v>
      </c>
      <c r="AE360" s="113">
        <f t="shared" si="522"/>
        <v>0</v>
      </c>
      <c r="AF360" s="113">
        <f t="shared" si="522"/>
        <v>265.72000000000003</v>
      </c>
      <c r="AG360" s="113">
        <f t="shared" si="522"/>
        <v>32.6</v>
      </c>
      <c r="AH360" s="113">
        <f t="shared" si="522"/>
        <v>25.9</v>
      </c>
      <c r="AI360" s="113">
        <f t="shared" si="522"/>
        <v>0.42000000000000004</v>
      </c>
      <c r="AJ360" s="113">
        <f>SUM(AJ356:AJ358)</f>
        <v>310.10000000000002</v>
      </c>
      <c r="AK360" s="113">
        <f t="shared" si="522"/>
        <v>0</v>
      </c>
      <c r="AL360" s="113">
        <f t="shared" si="522"/>
        <v>0</v>
      </c>
      <c r="AM360" s="113">
        <f t="shared" si="522"/>
        <v>0</v>
      </c>
      <c r="AN360" s="113">
        <f t="shared" si="522"/>
        <v>8.7799999999999994</v>
      </c>
      <c r="AO360" s="75"/>
      <c r="AP360" s="13" t="s">
        <v>6</v>
      </c>
      <c r="AQ360" s="98">
        <f>SUM(AQ356:AQ358)</f>
        <v>350</v>
      </c>
      <c r="AR360" s="113">
        <f t="shared" ref="AR360:BH360" si="523">SUM(AR356:AR358)</f>
        <v>11.540000000000001</v>
      </c>
      <c r="AS360" s="113">
        <f t="shared" si="523"/>
        <v>6.8000000000000007</v>
      </c>
      <c r="AT360" s="113">
        <f t="shared" si="523"/>
        <v>36.937777777777775</v>
      </c>
      <c r="AU360" s="113">
        <f t="shared" si="523"/>
        <v>268.9688888888889</v>
      </c>
      <c r="AV360" s="113">
        <f t="shared" si="523"/>
        <v>0.1</v>
      </c>
      <c r="AW360" s="113">
        <f t="shared" si="523"/>
        <v>0</v>
      </c>
      <c r="AX360" s="113">
        <f t="shared" si="523"/>
        <v>156</v>
      </c>
      <c r="AY360" s="113">
        <f t="shared" si="523"/>
        <v>0</v>
      </c>
      <c r="AZ360" s="113">
        <f t="shared" si="523"/>
        <v>265.72000000000003</v>
      </c>
      <c r="BA360" s="113">
        <f t="shared" si="523"/>
        <v>32.6</v>
      </c>
      <c r="BB360" s="113">
        <f t="shared" si="523"/>
        <v>25.9</v>
      </c>
      <c r="BC360" s="113">
        <f t="shared" si="523"/>
        <v>0.42000000000000004</v>
      </c>
      <c r="BD360" s="113">
        <f t="shared" si="523"/>
        <v>292.10000000000002</v>
      </c>
      <c r="BE360" s="113">
        <f t="shared" si="523"/>
        <v>0</v>
      </c>
      <c r="BF360" s="113">
        <f t="shared" si="523"/>
        <v>0</v>
      </c>
      <c r="BG360" s="113">
        <f t="shared" si="523"/>
        <v>0</v>
      </c>
      <c r="BH360" s="113">
        <f t="shared" si="523"/>
        <v>8.7799999999999994</v>
      </c>
    </row>
    <row r="361" spans="1:60" s="8" customFormat="1" ht="15.2" customHeight="1" x14ac:dyDescent="0.25">
      <c r="A361" s="75"/>
      <c r="B361" s="12" t="s">
        <v>30</v>
      </c>
      <c r="C361" s="98">
        <f t="shared" ref="C361:T361" si="524">C343+C354+C360</f>
        <v>1570</v>
      </c>
      <c r="D361" s="113">
        <f t="shared" si="524"/>
        <v>52.919439775910362</v>
      </c>
      <c r="E361" s="113">
        <f t="shared" si="524"/>
        <v>43.219206349206353</v>
      </c>
      <c r="F361" s="113">
        <f t="shared" si="524"/>
        <v>226.9226984126984</v>
      </c>
      <c r="G361" s="113">
        <f t="shared" si="524"/>
        <v>1354.0287441643322</v>
      </c>
      <c r="H361" s="113">
        <f t="shared" ref="H361:S361" si="525">H343+H354+H360</f>
        <v>0.78</v>
      </c>
      <c r="I361" s="113">
        <f t="shared" si="525"/>
        <v>0.2</v>
      </c>
      <c r="J361" s="113">
        <f t="shared" si="525"/>
        <v>350.41999999999996</v>
      </c>
      <c r="K361" s="113">
        <f t="shared" si="525"/>
        <v>4</v>
      </c>
      <c r="L361" s="125">
        <f t="shared" si="525"/>
        <v>1386.8</v>
      </c>
      <c r="M361" s="113">
        <f t="shared" si="525"/>
        <v>610.68999999999994</v>
      </c>
      <c r="N361" s="113">
        <f t="shared" si="525"/>
        <v>144.66999999999999</v>
      </c>
      <c r="O361" s="113">
        <f t="shared" si="525"/>
        <v>7.9600000000000009</v>
      </c>
      <c r="P361" s="125">
        <f t="shared" si="525"/>
        <v>1343.2</v>
      </c>
      <c r="Q361" s="113">
        <f t="shared" si="525"/>
        <v>0</v>
      </c>
      <c r="R361" s="113">
        <f t="shared" si="525"/>
        <v>0</v>
      </c>
      <c r="S361" s="113">
        <f t="shared" si="525"/>
        <v>0.5</v>
      </c>
      <c r="T361" s="113">
        <f t="shared" si="524"/>
        <v>123.295</v>
      </c>
      <c r="U361" s="75"/>
      <c r="V361" s="12" t="s">
        <v>30</v>
      </c>
      <c r="W361" s="98">
        <f t="shared" ref="W361:AN361" si="526">W343+W354+W360</f>
        <v>1810</v>
      </c>
      <c r="X361" s="113">
        <f t="shared" si="526"/>
        <v>64.355522875817002</v>
      </c>
      <c r="Y361" s="113">
        <f t="shared" si="526"/>
        <v>42.368333333333339</v>
      </c>
      <c r="Z361" s="113">
        <f t="shared" si="526"/>
        <v>297.3461111111111</v>
      </c>
      <c r="AA361" s="132">
        <f t="shared" si="526"/>
        <v>1591.9250980392155</v>
      </c>
      <c r="AB361" s="113">
        <f t="shared" si="526"/>
        <v>0.63634920634920633</v>
      </c>
      <c r="AC361" s="113">
        <f t="shared" si="526"/>
        <v>0.1</v>
      </c>
      <c r="AD361" s="113">
        <f t="shared" si="526"/>
        <v>637.86222222222227</v>
      </c>
      <c r="AE361" s="113">
        <f t="shared" si="526"/>
        <v>3</v>
      </c>
      <c r="AF361" s="125">
        <f t="shared" si="526"/>
        <v>1473.9144841269842</v>
      </c>
      <c r="AG361" s="125">
        <f t="shared" si="526"/>
        <v>626.01130952380947</v>
      </c>
      <c r="AH361" s="113">
        <f t="shared" si="526"/>
        <v>173.72690476190476</v>
      </c>
      <c r="AI361" s="113">
        <f t="shared" si="526"/>
        <v>14.504285714285713</v>
      </c>
      <c r="AJ361" s="125">
        <f t="shared" si="526"/>
        <v>1195.8702380952382</v>
      </c>
      <c r="AK361" s="113">
        <f t="shared" si="526"/>
        <v>0</v>
      </c>
      <c r="AL361" s="113">
        <f t="shared" si="526"/>
        <v>0</v>
      </c>
      <c r="AM361" s="113">
        <f t="shared" si="526"/>
        <v>6</v>
      </c>
      <c r="AN361" s="113">
        <f t="shared" si="526"/>
        <v>120.41666666666667</v>
      </c>
      <c r="AO361" s="75"/>
      <c r="AP361" s="12" t="s">
        <v>30</v>
      </c>
      <c r="AQ361" s="98">
        <f t="shared" ref="AQ361:BH361" si="527">AQ343+AQ354+AQ360</f>
        <v>1810</v>
      </c>
      <c r="AR361" s="113">
        <f t="shared" si="527"/>
        <v>64.355522875817002</v>
      </c>
      <c r="AS361" s="113">
        <f t="shared" si="527"/>
        <v>54.868333333333339</v>
      </c>
      <c r="AT361" s="113">
        <f t="shared" si="527"/>
        <v>297.44611111111112</v>
      </c>
      <c r="AU361" s="132">
        <f t="shared" si="527"/>
        <v>1591.9250980392155</v>
      </c>
      <c r="AV361" s="113">
        <f t="shared" si="527"/>
        <v>0.63634920634920633</v>
      </c>
      <c r="AW361" s="113">
        <f t="shared" si="527"/>
        <v>0.1</v>
      </c>
      <c r="AX361" s="113">
        <f t="shared" si="527"/>
        <v>637.86222222222227</v>
      </c>
      <c r="AY361" s="113">
        <f t="shared" si="527"/>
        <v>3</v>
      </c>
      <c r="AZ361" s="125">
        <f t="shared" si="527"/>
        <v>1473.9144841269842</v>
      </c>
      <c r="BA361" s="125">
        <f t="shared" si="527"/>
        <v>626.01130952380947</v>
      </c>
      <c r="BB361" s="113">
        <f t="shared" si="527"/>
        <v>173.72690476190476</v>
      </c>
      <c r="BC361" s="113">
        <f t="shared" si="527"/>
        <v>14.504285714285713</v>
      </c>
      <c r="BD361" s="125">
        <f t="shared" si="527"/>
        <v>1177.8702380952382</v>
      </c>
      <c r="BE361" s="113">
        <f t="shared" si="527"/>
        <v>0</v>
      </c>
      <c r="BF361" s="113">
        <f t="shared" si="527"/>
        <v>0</v>
      </c>
      <c r="BG361" s="113">
        <f t="shared" si="527"/>
        <v>6</v>
      </c>
      <c r="BH361" s="113">
        <f t="shared" si="527"/>
        <v>120.41666666666667</v>
      </c>
    </row>
    <row r="362" spans="1:60" s="8" customFormat="1" ht="4.5" hidden="1" customHeight="1" x14ac:dyDescent="0.25">
      <c r="A362" s="76"/>
      <c r="B362" s="26"/>
      <c r="C362" s="101"/>
      <c r="D362" s="87"/>
      <c r="E362" s="87"/>
      <c r="F362" s="87"/>
      <c r="G362" s="87"/>
      <c r="H362" s="87"/>
      <c r="I362" s="87"/>
      <c r="J362" s="87"/>
      <c r="K362" s="87"/>
      <c r="L362" s="87"/>
      <c r="M362" s="87"/>
      <c r="N362" s="87"/>
      <c r="O362" s="87"/>
      <c r="P362" s="87"/>
      <c r="Q362" s="87"/>
      <c r="R362" s="87"/>
      <c r="S362" s="87"/>
      <c r="T362" s="87"/>
      <c r="U362" s="26"/>
      <c r="V362" s="26"/>
      <c r="W362" s="27"/>
      <c r="X362" s="28"/>
      <c r="Y362" s="28"/>
      <c r="Z362" s="28"/>
      <c r="AA362" s="28"/>
      <c r="AB362" s="87"/>
      <c r="AC362" s="87"/>
      <c r="AD362" s="87"/>
      <c r="AE362" s="87"/>
      <c r="AF362" s="87"/>
      <c r="AG362" s="87"/>
      <c r="AH362" s="87"/>
      <c r="AI362" s="87"/>
      <c r="AJ362" s="87"/>
      <c r="AK362" s="87"/>
      <c r="AL362" s="87"/>
      <c r="AM362" s="87"/>
      <c r="AN362" s="28"/>
      <c r="AO362" s="26"/>
      <c r="AP362" s="26"/>
      <c r="AQ362" s="27"/>
      <c r="AR362" s="28"/>
      <c r="AS362" s="28"/>
      <c r="AT362" s="28"/>
      <c r="AU362" s="28"/>
      <c r="AV362" s="87"/>
      <c r="AW362" s="87"/>
      <c r="AX362" s="87"/>
      <c r="AY362" s="87"/>
      <c r="AZ362" s="87"/>
      <c r="BA362" s="87"/>
      <c r="BB362" s="87"/>
      <c r="BC362" s="87"/>
      <c r="BD362" s="87"/>
      <c r="BE362" s="87"/>
      <c r="BF362" s="87"/>
      <c r="BG362" s="87"/>
      <c r="BH362" s="28"/>
    </row>
    <row r="363" spans="1:60" s="8" customFormat="1" ht="16.5" customHeight="1" x14ac:dyDescent="0.25">
      <c r="A363" s="183"/>
      <c r="B363" s="174"/>
      <c r="C363" s="183"/>
      <c r="D363" s="184"/>
      <c r="E363" s="184"/>
      <c r="F363" s="184"/>
      <c r="G363" s="184"/>
      <c r="H363" s="152"/>
      <c r="I363" s="152"/>
      <c r="J363" s="152"/>
      <c r="K363" s="152"/>
      <c r="L363" s="152"/>
      <c r="M363" s="152"/>
      <c r="N363" s="152"/>
      <c r="O363" s="152"/>
      <c r="P363" s="152"/>
      <c r="Q363" s="152"/>
      <c r="R363" s="152"/>
      <c r="S363" s="152"/>
      <c r="T363" s="184"/>
      <c r="U363" s="174"/>
      <c r="V363" s="174"/>
      <c r="W363" s="174"/>
      <c r="X363" s="174"/>
      <c r="Y363" s="174"/>
      <c r="Z363" s="174"/>
      <c r="AA363" s="182"/>
      <c r="AB363" s="152"/>
      <c r="AC363" s="152"/>
      <c r="AD363" s="152"/>
      <c r="AE363" s="152"/>
      <c r="AF363" s="152"/>
      <c r="AG363" s="152"/>
      <c r="AH363" s="152"/>
      <c r="AI363" s="152"/>
      <c r="AJ363" s="152"/>
      <c r="AK363" s="152"/>
      <c r="AL363" s="152"/>
      <c r="AM363" s="152"/>
      <c r="AN363" s="174"/>
      <c r="AO363" s="165" t="s">
        <v>29</v>
      </c>
      <c r="AP363" s="165" t="s">
        <v>28</v>
      </c>
      <c r="AQ363" s="166" t="s">
        <v>206</v>
      </c>
      <c r="AR363" s="158" t="s">
        <v>209</v>
      </c>
      <c r="AS363" s="159"/>
      <c r="AT363" s="159"/>
      <c r="AU363" s="159"/>
      <c r="AV363" s="159"/>
      <c r="AW363" s="159"/>
      <c r="AX363" s="159"/>
      <c r="AY363" s="159"/>
      <c r="AZ363" s="159"/>
      <c r="BA363" s="159"/>
      <c r="BB363" s="159"/>
      <c r="BC363" s="159"/>
      <c r="BD363" s="159"/>
      <c r="BE363" s="159"/>
      <c r="BF363" s="159"/>
      <c r="BG363" s="159"/>
      <c r="BH363" s="160"/>
    </row>
    <row r="364" spans="1:60" s="8" customFormat="1" ht="24.75" customHeight="1" x14ac:dyDescent="0.25">
      <c r="A364" s="183"/>
      <c r="B364" s="174"/>
      <c r="C364" s="183"/>
      <c r="D364" s="152"/>
      <c r="E364" s="152"/>
      <c r="F364" s="152"/>
      <c r="G364" s="184"/>
      <c r="H364" s="152"/>
      <c r="I364" s="152"/>
      <c r="J364" s="152"/>
      <c r="K364" s="152"/>
      <c r="L364" s="152"/>
      <c r="M364" s="152"/>
      <c r="N364" s="152"/>
      <c r="O364" s="152"/>
      <c r="P364" s="152"/>
      <c r="Q364" s="152"/>
      <c r="R364" s="152"/>
      <c r="S364" s="152"/>
      <c r="T364" s="184"/>
      <c r="U364" s="174"/>
      <c r="V364" s="174"/>
      <c r="W364" s="174"/>
      <c r="X364" s="151"/>
      <c r="Y364" s="151"/>
      <c r="Z364" s="151"/>
      <c r="AA364" s="182"/>
      <c r="AB364" s="152"/>
      <c r="AC364" s="152"/>
      <c r="AD364" s="152"/>
      <c r="AE364" s="152"/>
      <c r="AF364" s="152"/>
      <c r="AG364" s="152"/>
      <c r="AH364" s="152"/>
      <c r="AI364" s="152"/>
      <c r="AJ364" s="152"/>
      <c r="AK364" s="152"/>
      <c r="AL364" s="152"/>
      <c r="AM364" s="152"/>
      <c r="AN364" s="174"/>
      <c r="AO364" s="165"/>
      <c r="AP364" s="165"/>
      <c r="AQ364" s="166"/>
      <c r="AR364" s="94" t="s">
        <v>27</v>
      </c>
      <c r="AS364" s="94" t="s">
        <v>26</v>
      </c>
      <c r="AT364" s="94" t="s">
        <v>25</v>
      </c>
      <c r="AU364" s="94" t="s">
        <v>204</v>
      </c>
      <c r="AV364" s="94" t="s">
        <v>207</v>
      </c>
      <c r="AW364" s="94" t="s">
        <v>208</v>
      </c>
      <c r="AX364" s="94" t="s">
        <v>210</v>
      </c>
      <c r="AY364" s="94" t="s">
        <v>211</v>
      </c>
      <c r="AZ364" s="94" t="s">
        <v>212</v>
      </c>
      <c r="BA364" s="94" t="s">
        <v>219</v>
      </c>
      <c r="BB364" s="94" t="s">
        <v>213</v>
      </c>
      <c r="BC364" s="94" t="s">
        <v>214</v>
      </c>
      <c r="BD364" s="94" t="s">
        <v>215</v>
      </c>
      <c r="BE364" s="94" t="s">
        <v>216</v>
      </c>
      <c r="BF364" s="94" t="s">
        <v>217</v>
      </c>
      <c r="BG364" s="94" t="s">
        <v>218</v>
      </c>
      <c r="BH364" s="94" t="s">
        <v>205</v>
      </c>
    </row>
    <row r="365" spans="1:60" s="8" customFormat="1" ht="15.75" customHeight="1" x14ac:dyDescent="0.25">
      <c r="A365" s="77"/>
      <c r="B365" s="25" t="s">
        <v>4</v>
      </c>
      <c r="C365" s="102">
        <f t="shared" ref="C365:T365" si="528">C241+C271+C300+C330+C361</f>
        <v>7775</v>
      </c>
      <c r="D365" s="124">
        <f t="shared" si="528"/>
        <v>247.15814659197014</v>
      </c>
      <c r="E365" s="124">
        <f t="shared" si="528"/>
        <v>251.408253968254</v>
      </c>
      <c r="F365" s="124">
        <f t="shared" si="528"/>
        <v>1032.2112698412698</v>
      </c>
      <c r="G365" s="124">
        <f t="shared" si="528"/>
        <v>7111.1666619981324</v>
      </c>
      <c r="H365" s="124">
        <f t="shared" ref="H365:S365" si="529">H241+H271+H300+H330+H361</f>
        <v>3.45</v>
      </c>
      <c r="I365" s="124">
        <f t="shared" si="529"/>
        <v>4.1399999999999997</v>
      </c>
      <c r="J365" s="124">
        <f t="shared" si="529"/>
        <v>2307.36</v>
      </c>
      <c r="K365" s="124">
        <f t="shared" si="529"/>
        <v>31.299999999999997</v>
      </c>
      <c r="L365" s="124">
        <f t="shared" si="529"/>
        <v>3605.0450000000001</v>
      </c>
      <c r="M365" s="124">
        <f t="shared" si="529"/>
        <v>3169.19</v>
      </c>
      <c r="N365" s="124">
        <f t="shared" si="529"/>
        <v>740.34999999999991</v>
      </c>
      <c r="O365" s="124">
        <f t="shared" si="529"/>
        <v>34.32</v>
      </c>
      <c r="P365" s="124">
        <f t="shared" si="529"/>
        <v>3584</v>
      </c>
      <c r="Q365" s="124">
        <f t="shared" si="529"/>
        <v>0.1</v>
      </c>
      <c r="R365" s="124">
        <f t="shared" si="529"/>
        <v>0</v>
      </c>
      <c r="S365" s="124">
        <f t="shared" si="529"/>
        <v>5.7</v>
      </c>
      <c r="T365" s="124">
        <f t="shared" si="528"/>
        <v>346.30611111111114</v>
      </c>
      <c r="U365" s="77"/>
      <c r="V365" s="25" t="s">
        <v>4</v>
      </c>
      <c r="W365" s="102">
        <f t="shared" ref="W365:AN365" si="530">W241+W271+W300+W330+W361</f>
        <v>9000</v>
      </c>
      <c r="X365" s="124">
        <f t="shared" si="530"/>
        <v>287.0929429720606</v>
      </c>
      <c r="Y365" s="124">
        <f t="shared" si="530"/>
        <v>283.15599755799758</v>
      </c>
      <c r="Z365" s="124">
        <f t="shared" si="530"/>
        <v>1205.149432234432</v>
      </c>
      <c r="AA365" s="124">
        <f t="shared" si="530"/>
        <v>8354.8493869855647</v>
      </c>
      <c r="AB365" s="124">
        <f t="shared" si="530"/>
        <v>3.1508174603174606</v>
      </c>
      <c r="AC365" s="124">
        <f t="shared" si="530"/>
        <v>5.5220634920634923</v>
      </c>
      <c r="AD365" s="124">
        <f t="shared" si="530"/>
        <v>3110.8154444444444</v>
      </c>
      <c r="AE365" s="124">
        <f t="shared" si="530"/>
        <v>21.775000000000002</v>
      </c>
      <c r="AF365" s="124">
        <f t="shared" si="530"/>
        <v>3993.9181825396827</v>
      </c>
      <c r="AG365" s="124">
        <f t="shared" si="530"/>
        <v>3253.3439682539683</v>
      </c>
      <c r="AH365" s="124">
        <f t="shared" si="530"/>
        <v>928.14865079365063</v>
      </c>
      <c r="AI365" s="124">
        <f t="shared" si="530"/>
        <v>63.727206349206348</v>
      </c>
      <c r="AJ365" s="124">
        <f t="shared" si="530"/>
        <v>3724.7130952380953</v>
      </c>
      <c r="AK365" s="124">
        <f t="shared" si="530"/>
        <v>0.05</v>
      </c>
      <c r="AL365" s="124">
        <f t="shared" si="530"/>
        <v>0</v>
      </c>
      <c r="AM365" s="124">
        <f t="shared" si="530"/>
        <v>10</v>
      </c>
      <c r="AN365" s="124">
        <f t="shared" si="530"/>
        <v>368.34829059829059</v>
      </c>
      <c r="AO365" s="164" t="s">
        <v>24</v>
      </c>
      <c r="AP365" s="164"/>
      <c r="AQ365" s="164"/>
      <c r="AR365" s="164"/>
      <c r="AS365" s="164"/>
      <c r="AT365" s="164"/>
      <c r="AU365" s="164"/>
      <c r="AV365" s="164"/>
      <c r="AW365" s="164"/>
      <c r="AX365" s="164"/>
      <c r="AY365" s="164"/>
      <c r="AZ365" s="164"/>
      <c r="BA365" s="164"/>
      <c r="BB365" s="164"/>
      <c r="BC365" s="164"/>
      <c r="BD365" s="164"/>
      <c r="BE365" s="164"/>
      <c r="BF365" s="164"/>
      <c r="BG365" s="164"/>
      <c r="BH365" s="164"/>
    </row>
    <row r="366" spans="1:60" s="8" customFormat="1" ht="15.75" customHeight="1" x14ac:dyDescent="0.25">
      <c r="A366" s="72"/>
      <c r="B366" s="12" t="s">
        <v>152</v>
      </c>
      <c r="C366" s="98">
        <f t="shared" ref="C366:T366" si="531">C365+C179</f>
        <v>15605</v>
      </c>
      <c r="D366" s="125">
        <f t="shared" si="531"/>
        <v>477.54031279178344</v>
      </c>
      <c r="E366" s="125">
        <f t="shared" si="531"/>
        <v>491.09317460317459</v>
      </c>
      <c r="F366" s="125">
        <f t="shared" si="531"/>
        <v>2077.2767226890755</v>
      </c>
      <c r="G366" s="125">
        <f t="shared" si="531"/>
        <v>14134.509925303453</v>
      </c>
      <c r="H366" s="125">
        <f t="shared" ref="H366:S366" si="532">H365+H179</f>
        <v>8.120000000000001</v>
      </c>
      <c r="I366" s="125">
        <f t="shared" si="532"/>
        <v>8.379999999999999</v>
      </c>
      <c r="J366" s="125">
        <f t="shared" si="532"/>
        <v>4201.13</v>
      </c>
      <c r="K366" s="125">
        <f t="shared" si="532"/>
        <v>58.499999999999993</v>
      </c>
      <c r="L366" s="125">
        <f t="shared" si="532"/>
        <v>6487.5250000000005</v>
      </c>
      <c r="M366" s="125">
        <f t="shared" si="532"/>
        <v>6508.75</v>
      </c>
      <c r="N366" s="125">
        <f t="shared" si="532"/>
        <v>1466.45</v>
      </c>
      <c r="O366" s="125">
        <f t="shared" si="532"/>
        <v>67.990000000000009</v>
      </c>
      <c r="P366" s="125">
        <f t="shared" si="532"/>
        <v>6355.5</v>
      </c>
      <c r="Q366" s="125">
        <f t="shared" si="532"/>
        <v>0.26</v>
      </c>
      <c r="R366" s="125">
        <f t="shared" si="532"/>
        <v>0.02</v>
      </c>
      <c r="S366" s="125">
        <f t="shared" si="532"/>
        <v>18.2</v>
      </c>
      <c r="T366" s="125">
        <f t="shared" si="531"/>
        <v>675.2284967320262</v>
      </c>
      <c r="U366" s="72"/>
      <c r="V366" s="12" t="s">
        <v>152</v>
      </c>
      <c r="W366" s="98">
        <f t="shared" ref="W366:AN366" si="533">W365+W179</f>
        <v>17970</v>
      </c>
      <c r="X366" s="125">
        <f t="shared" si="533"/>
        <v>548.15653020182435</v>
      </c>
      <c r="Y366" s="125">
        <f t="shared" si="533"/>
        <v>574.69796336996342</v>
      </c>
      <c r="Z366" s="125">
        <f t="shared" si="533"/>
        <v>2407.3145507433737</v>
      </c>
      <c r="AA366" s="125">
        <f t="shared" si="533"/>
        <v>16817.914138116786</v>
      </c>
      <c r="AB366" s="125">
        <f t="shared" si="533"/>
        <v>8.3133968253968256</v>
      </c>
      <c r="AC366" s="125">
        <f t="shared" si="533"/>
        <v>10.727142857142857</v>
      </c>
      <c r="AD366" s="125">
        <f t="shared" si="533"/>
        <v>5347.9398888888882</v>
      </c>
      <c r="AE366" s="125">
        <f t="shared" si="533"/>
        <v>58.94</v>
      </c>
      <c r="AF366" s="125">
        <f t="shared" si="533"/>
        <v>7085.1457142857143</v>
      </c>
      <c r="AG366" s="125">
        <f t="shared" si="533"/>
        <v>7045.0400714285715</v>
      </c>
      <c r="AH366" s="125">
        <f t="shared" si="533"/>
        <v>1759.2224523809523</v>
      </c>
      <c r="AI366" s="125">
        <f t="shared" si="533"/>
        <v>105.96241269841269</v>
      </c>
      <c r="AJ366" s="125">
        <f t="shared" si="533"/>
        <v>6968.1837301587302</v>
      </c>
      <c r="AK366" s="125">
        <f t="shared" si="533"/>
        <v>0.16999999999999998</v>
      </c>
      <c r="AL366" s="125">
        <f t="shared" si="533"/>
        <v>0</v>
      </c>
      <c r="AM366" s="125">
        <f t="shared" si="533"/>
        <v>22.96</v>
      </c>
      <c r="AN366" s="125">
        <f t="shared" si="533"/>
        <v>727.44288838612374</v>
      </c>
      <c r="AO366" s="164" t="s">
        <v>23</v>
      </c>
      <c r="AP366" s="164"/>
      <c r="AQ366" s="164"/>
      <c r="AR366" s="164"/>
      <c r="AS366" s="164"/>
      <c r="AT366" s="164"/>
      <c r="AU366" s="164"/>
      <c r="AV366" s="164"/>
      <c r="AW366" s="164"/>
      <c r="AX366" s="164"/>
      <c r="AY366" s="164"/>
      <c r="AZ366" s="164"/>
      <c r="BA366" s="164"/>
      <c r="BB366" s="164"/>
      <c r="BC366" s="164"/>
      <c r="BD366" s="164"/>
      <c r="BE366" s="164"/>
      <c r="BF366" s="164"/>
      <c r="BG366" s="164"/>
      <c r="BH366" s="164"/>
    </row>
    <row r="367" spans="1:60" s="8" customFormat="1" ht="15.75" customHeight="1" x14ac:dyDescent="0.25">
      <c r="A367" s="72"/>
      <c r="B367" s="12" t="s">
        <v>2</v>
      </c>
      <c r="C367" s="98">
        <f>C366/10</f>
        <v>1560.5</v>
      </c>
      <c r="D367" s="125">
        <f t="shared" ref="D367:T367" si="534">D366/10</f>
        <v>47.754031279178342</v>
      </c>
      <c r="E367" s="125">
        <f t="shared" si="534"/>
        <v>49.109317460317456</v>
      </c>
      <c r="F367" s="125">
        <f t="shared" si="534"/>
        <v>207.72767226890755</v>
      </c>
      <c r="G367" s="125">
        <f t="shared" si="534"/>
        <v>1413.4509925303453</v>
      </c>
      <c r="H367" s="125">
        <f t="shared" ref="H367:S367" si="535">H366/10</f>
        <v>0.81200000000000006</v>
      </c>
      <c r="I367" s="125">
        <f t="shared" si="535"/>
        <v>0.83799999999999986</v>
      </c>
      <c r="J367" s="125">
        <f t="shared" si="535"/>
        <v>420.113</v>
      </c>
      <c r="K367" s="125">
        <f t="shared" si="535"/>
        <v>5.85</v>
      </c>
      <c r="L367" s="125">
        <f t="shared" si="535"/>
        <v>648.75250000000005</v>
      </c>
      <c r="M367" s="125">
        <f t="shared" si="535"/>
        <v>650.875</v>
      </c>
      <c r="N367" s="125">
        <f t="shared" si="535"/>
        <v>146.64500000000001</v>
      </c>
      <c r="O367" s="125">
        <f t="shared" si="535"/>
        <v>6.7990000000000013</v>
      </c>
      <c r="P367" s="125">
        <f t="shared" si="535"/>
        <v>635.54999999999995</v>
      </c>
      <c r="Q367" s="125">
        <f t="shared" si="535"/>
        <v>2.6000000000000002E-2</v>
      </c>
      <c r="R367" s="125">
        <f t="shared" si="535"/>
        <v>2E-3</v>
      </c>
      <c r="S367" s="125">
        <f t="shared" si="535"/>
        <v>1.8199999999999998</v>
      </c>
      <c r="T367" s="125">
        <f t="shared" si="534"/>
        <v>67.522849673202614</v>
      </c>
      <c r="U367" s="72"/>
      <c r="V367" s="12" t="s">
        <v>2</v>
      </c>
      <c r="W367" s="98">
        <f>W366/10</f>
        <v>1797</v>
      </c>
      <c r="X367" s="125">
        <f t="shared" ref="X367" si="536">X366/10</f>
        <v>54.815653020182438</v>
      </c>
      <c r="Y367" s="125">
        <f t="shared" ref="Y367" si="537">Y366/10</f>
        <v>57.469796336996339</v>
      </c>
      <c r="Z367" s="125">
        <f t="shared" ref="Z367" si="538">Z366/10</f>
        <v>240.73145507433736</v>
      </c>
      <c r="AA367" s="125">
        <f t="shared" ref="AA367:AM367" si="539">AA366/10</f>
        <v>1681.7914138116787</v>
      </c>
      <c r="AB367" s="125">
        <f t="shared" si="539"/>
        <v>0.8313396825396826</v>
      </c>
      <c r="AC367" s="125">
        <f t="shared" si="539"/>
        <v>1.0727142857142857</v>
      </c>
      <c r="AD367" s="125">
        <f t="shared" si="539"/>
        <v>534.79398888888886</v>
      </c>
      <c r="AE367" s="125">
        <f t="shared" si="539"/>
        <v>5.8940000000000001</v>
      </c>
      <c r="AF367" s="125">
        <f t="shared" si="539"/>
        <v>708.51457142857146</v>
      </c>
      <c r="AG367" s="125">
        <f t="shared" si="539"/>
        <v>704.50400714285718</v>
      </c>
      <c r="AH367" s="125">
        <f t="shared" si="539"/>
        <v>175.92224523809523</v>
      </c>
      <c r="AI367" s="125">
        <f t="shared" si="539"/>
        <v>10.596241269841268</v>
      </c>
      <c r="AJ367" s="125">
        <f t="shared" si="539"/>
        <v>696.81837301587302</v>
      </c>
      <c r="AK367" s="125">
        <f t="shared" si="539"/>
        <v>1.6999999999999998E-2</v>
      </c>
      <c r="AL367" s="125">
        <f t="shared" si="539"/>
        <v>0</v>
      </c>
      <c r="AM367" s="125">
        <f t="shared" si="539"/>
        <v>2.2960000000000003</v>
      </c>
      <c r="AN367" s="125">
        <f t="shared" ref="AN367" si="540">AN366/10</f>
        <v>72.744288838612377</v>
      </c>
      <c r="AO367" s="70" t="s">
        <v>112</v>
      </c>
      <c r="AP367" s="65" t="str">
        <f>'[1]ФРУКТЫ, ОВОЩИ'!$AA$387</f>
        <v>Икра кабачковая консервированная</v>
      </c>
      <c r="AQ367" s="71">
        <f>'[1]ФРУКТЫ, ОВОЩИ'!$P$390</f>
        <v>100</v>
      </c>
      <c r="AR367" s="109">
        <f>'[1]ФРУКТЫ, ОВОЩИ'!$L$408</f>
        <v>1.3333333333333333</v>
      </c>
      <c r="AS367" s="109">
        <f>'[1]ФРУКТЫ, ОВОЩИ'!$N$408</f>
        <v>7</v>
      </c>
      <c r="AT367" s="109">
        <f>'[1]ФРУКТЫ, ОВОЩИ'!$P$408</f>
        <v>7.3333333333333339</v>
      </c>
      <c r="AU367" s="109">
        <f>'[1]ФРУКТЫ, ОВОЩИ'!$R$408</f>
        <v>97</v>
      </c>
      <c r="AV367" s="109">
        <v>3.3333333333333333E-2</v>
      </c>
      <c r="AW367" s="109">
        <v>0</v>
      </c>
      <c r="AX367" s="109">
        <v>0</v>
      </c>
      <c r="AY367" s="109">
        <v>5</v>
      </c>
      <c r="AZ367" s="109">
        <v>38.666666666666664</v>
      </c>
      <c r="BA367" s="109">
        <v>50.666666666666664</v>
      </c>
      <c r="BB367" s="109">
        <v>16.833333333333332</v>
      </c>
      <c r="BC367" s="109">
        <v>0.83333333333333337</v>
      </c>
      <c r="BD367" s="109">
        <v>42.166666666666664</v>
      </c>
      <c r="BE367" s="109">
        <v>0</v>
      </c>
      <c r="BF367" s="109">
        <v>0</v>
      </c>
      <c r="BG367" s="109">
        <v>0</v>
      </c>
      <c r="BH367" s="109">
        <f>'[1]ФРУКТЫ, ОВОЩИ'!$T$408</f>
        <v>2.3333333333333335</v>
      </c>
    </row>
    <row r="368" spans="1:60" s="8" customFormat="1" ht="15.75" customHeight="1" x14ac:dyDescent="0.25">
      <c r="A368" s="78"/>
      <c r="B368" s="40"/>
      <c r="C368" s="78"/>
      <c r="D368" s="88"/>
      <c r="E368" s="88"/>
      <c r="F368" s="88"/>
      <c r="G368" s="88"/>
      <c r="H368" s="88"/>
      <c r="I368" s="88"/>
      <c r="J368" s="88"/>
      <c r="K368" s="88"/>
      <c r="L368" s="88"/>
      <c r="M368" s="88"/>
      <c r="N368" s="88"/>
      <c r="O368" s="88"/>
      <c r="P368" s="88"/>
      <c r="Q368" s="88"/>
      <c r="R368" s="88"/>
      <c r="S368" s="88"/>
      <c r="T368" s="88"/>
      <c r="U368" s="39"/>
      <c r="V368" s="40"/>
      <c r="W368" s="39"/>
      <c r="X368" s="34"/>
      <c r="Y368" s="34"/>
      <c r="Z368" s="34"/>
      <c r="AA368" s="34"/>
      <c r="AB368" s="88"/>
      <c r="AC368" s="88"/>
      <c r="AD368" s="88"/>
      <c r="AE368" s="88"/>
      <c r="AF368" s="88"/>
      <c r="AG368" s="88"/>
      <c r="AH368" s="88"/>
      <c r="AI368" s="88"/>
      <c r="AJ368" s="88"/>
      <c r="AK368" s="88"/>
      <c r="AL368" s="88"/>
      <c r="AM368" s="88"/>
      <c r="AN368" s="34"/>
      <c r="AO368" s="71" t="s">
        <v>183</v>
      </c>
      <c r="AP368" s="65" t="s">
        <v>91</v>
      </c>
      <c r="AQ368" s="71">
        <f>'[1]МЯСО, РЫБА'!$P$140</f>
        <v>100</v>
      </c>
      <c r="AR368" s="109">
        <f>'[1]МЯСО, РЫБА'!$L$156</f>
        <v>11.555555555555555</v>
      </c>
      <c r="AS368" s="109">
        <f>'[1]МЯСО, РЫБА'!$N$156</f>
        <v>10.555555555555555</v>
      </c>
      <c r="AT368" s="109">
        <f>'[1]МЯСО, РЫБА'!$P$156</f>
        <v>19.666666666666668</v>
      </c>
      <c r="AU368" s="109">
        <f>'[1]МЯСО, РЫБА'!$R$156</f>
        <v>227.77777777777777</v>
      </c>
      <c r="AV368" s="109">
        <v>2.2222222222222223E-2</v>
      </c>
      <c r="AW368" s="109">
        <v>0</v>
      </c>
      <c r="AX368" s="109">
        <v>49</v>
      </c>
      <c r="AY368" s="109">
        <v>0</v>
      </c>
      <c r="AZ368" s="109">
        <v>25.333333333333332</v>
      </c>
      <c r="BA368" s="109">
        <v>61.37777777777778</v>
      </c>
      <c r="BB368" s="109">
        <v>10</v>
      </c>
      <c r="BC368" s="109">
        <v>1.4</v>
      </c>
      <c r="BD368" s="109">
        <v>93.333333333333329</v>
      </c>
      <c r="BE368" s="109">
        <v>0</v>
      </c>
      <c r="BF368" s="109">
        <v>0</v>
      </c>
      <c r="BG368" s="109">
        <v>0</v>
      </c>
      <c r="BH368" s="109">
        <f>'[1]МЯСО, РЫБА'!$T$156</f>
        <v>0.14444444444444443</v>
      </c>
    </row>
    <row r="369" spans="1:60" s="8" customFormat="1" ht="15.75" customHeight="1" x14ac:dyDescent="0.25">
      <c r="A369" s="79"/>
      <c r="B369" s="41"/>
      <c r="C369" s="78"/>
      <c r="D369" s="89"/>
      <c r="E369" s="89"/>
      <c r="F369" s="89"/>
      <c r="G369" s="89"/>
      <c r="H369" s="149"/>
      <c r="I369" s="149"/>
      <c r="J369" s="149"/>
      <c r="K369" s="149"/>
      <c r="L369" s="149"/>
      <c r="M369" s="149"/>
      <c r="N369" s="149"/>
      <c r="O369" s="149"/>
      <c r="P369" s="149"/>
      <c r="Q369" s="149"/>
      <c r="R369" s="149"/>
      <c r="S369" s="149"/>
      <c r="T369" s="89"/>
      <c r="U369" s="37"/>
      <c r="V369" s="41"/>
      <c r="W369" s="39"/>
      <c r="X369" s="33"/>
      <c r="Y369" s="33"/>
      <c r="Z369" s="33"/>
      <c r="AA369" s="33"/>
      <c r="AB369" s="149"/>
      <c r="AC369" s="149"/>
      <c r="AD369" s="149"/>
      <c r="AE369" s="149"/>
      <c r="AF369" s="149"/>
      <c r="AG369" s="149"/>
      <c r="AH369" s="149"/>
      <c r="AI369" s="149"/>
      <c r="AJ369" s="149"/>
      <c r="AK369" s="149"/>
      <c r="AL369" s="149"/>
      <c r="AM369" s="149"/>
      <c r="AN369" s="89"/>
      <c r="AO369" s="70" t="s">
        <v>106</v>
      </c>
      <c r="AP369" s="65" t="str">
        <f>[1]ГАРНИРЫ!$P$182</f>
        <v>Рагу из овощей</v>
      </c>
      <c r="AQ369" s="71">
        <f>[1]ГАРНИРЫ!$P$185</f>
        <v>180</v>
      </c>
      <c r="AR369" s="109">
        <f>[1]ГАРНИРЫ!$L$205</f>
        <v>2.76</v>
      </c>
      <c r="AS369" s="109">
        <f>[1]ГАРНИРЫ!$N$205</f>
        <v>8.4</v>
      </c>
      <c r="AT369" s="109">
        <f>[1]ГАРНИРЫ!$P$205</f>
        <v>23.279999999999998</v>
      </c>
      <c r="AU369" s="109">
        <f>[1]ГАРНИРЫ!$R$205</f>
        <v>190.8</v>
      </c>
      <c r="AV369" s="109">
        <v>0.13200000000000001</v>
      </c>
      <c r="AW369" s="109">
        <v>0</v>
      </c>
      <c r="AX369" s="109">
        <v>52.32</v>
      </c>
      <c r="AY369" s="109">
        <v>2.4</v>
      </c>
      <c r="AZ369" s="109">
        <v>260.39999999999998</v>
      </c>
      <c r="BA369" s="109">
        <v>102</v>
      </c>
      <c r="BB369" s="109">
        <v>20.952000000000002</v>
      </c>
      <c r="BC369" s="109">
        <v>0.82799999999999996</v>
      </c>
      <c r="BD369" s="109">
        <v>204</v>
      </c>
      <c r="BE369" s="109">
        <v>0</v>
      </c>
      <c r="BF369" s="109">
        <v>0</v>
      </c>
      <c r="BG369" s="109">
        <v>0</v>
      </c>
      <c r="BH369" s="109">
        <f>[1]ГАРНИРЫ!$T$205</f>
        <v>12.239999999999998</v>
      </c>
    </row>
    <row r="370" spans="1:60" s="8" customFormat="1" ht="15.75" customHeight="1" x14ac:dyDescent="0.25">
      <c r="A370" s="79"/>
      <c r="B370" s="38"/>
      <c r="C370" s="103"/>
      <c r="D370" s="144"/>
      <c r="E370" s="144"/>
      <c r="F370" s="144"/>
      <c r="G370" s="144"/>
      <c r="H370" s="144"/>
      <c r="I370" s="144"/>
      <c r="J370" s="144"/>
      <c r="K370" s="144"/>
      <c r="L370" s="144"/>
      <c r="M370" s="144"/>
      <c r="N370" s="144"/>
      <c r="O370" s="144"/>
      <c r="P370" s="144"/>
      <c r="Q370" s="144"/>
      <c r="R370" s="144"/>
      <c r="S370" s="144"/>
      <c r="T370" s="144"/>
      <c r="U370" s="37"/>
      <c r="V370" s="38"/>
      <c r="W370" s="103"/>
      <c r="X370" s="144"/>
      <c r="Y370" s="144"/>
      <c r="Z370" s="144"/>
      <c r="AA370" s="144"/>
      <c r="AB370" s="144"/>
      <c r="AC370" s="144"/>
      <c r="AD370" s="144"/>
      <c r="AE370" s="144"/>
      <c r="AF370" s="144"/>
      <c r="AG370" s="144"/>
      <c r="AH370" s="144"/>
      <c r="AI370" s="144"/>
      <c r="AJ370" s="144"/>
      <c r="AK370" s="144"/>
      <c r="AL370" s="144"/>
      <c r="AM370" s="144"/>
      <c r="AN370" s="144"/>
      <c r="AO370" s="70" t="s">
        <v>35</v>
      </c>
      <c r="AP370" s="65" t="str">
        <f>[1]НАПИТКИ!$P$51</f>
        <v>Чай с лимоном</v>
      </c>
      <c r="AQ370" s="71">
        <f>[1]НАПИТКИ!$P$54</f>
        <v>200</v>
      </c>
      <c r="AR370" s="109">
        <f>[1]НАПИТКИ!$L$69</f>
        <v>0.29333333333333333</v>
      </c>
      <c r="AS370" s="109">
        <f>[1]НАПИТКИ!$N$69</f>
        <v>0</v>
      </c>
      <c r="AT370" s="109">
        <f>[1]НАПИТКИ!$P$69</f>
        <v>15.706666666666669</v>
      </c>
      <c r="AU370" s="109">
        <f>[1]НАПИТКИ!$R$69</f>
        <v>63.6</v>
      </c>
      <c r="AV370" s="109">
        <v>0.02</v>
      </c>
      <c r="AW370" s="109">
        <v>0</v>
      </c>
      <c r="AX370" s="109">
        <v>0</v>
      </c>
      <c r="AY370" s="109">
        <v>0</v>
      </c>
      <c r="AZ370" s="109">
        <v>14</v>
      </c>
      <c r="BA370" s="109">
        <v>14</v>
      </c>
      <c r="BB370" s="109">
        <v>8</v>
      </c>
      <c r="BC370" s="109">
        <v>0.22</v>
      </c>
      <c r="BD370" s="109">
        <v>25</v>
      </c>
      <c r="BE370" s="109">
        <v>0</v>
      </c>
      <c r="BF370" s="109">
        <v>0</v>
      </c>
      <c r="BG370" s="109">
        <v>0</v>
      </c>
      <c r="BH370" s="109">
        <f>[1]НАПИТКИ!$T$69</f>
        <v>1.1600000000000001</v>
      </c>
    </row>
    <row r="371" spans="1:60" s="8" customFormat="1" ht="15.75" customHeight="1" x14ac:dyDescent="0.25">
      <c r="A371" s="79"/>
      <c r="B371" s="38"/>
      <c r="C371" s="78"/>
      <c r="D371" s="89"/>
      <c r="E371" s="89"/>
      <c r="F371" s="89"/>
      <c r="G371" s="89"/>
      <c r="H371" s="149"/>
      <c r="I371" s="149"/>
      <c r="J371" s="149"/>
      <c r="K371" s="149"/>
      <c r="L371" s="149"/>
      <c r="M371" s="149"/>
      <c r="N371" s="149"/>
      <c r="O371" s="149"/>
      <c r="P371" s="149"/>
      <c r="Q371" s="149"/>
      <c r="R371" s="149"/>
      <c r="S371" s="149"/>
      <c r="T371" s="89"/>
      <c r="U371" s="37"/>
      <c r="V371" s="38"/>
      <c r="W371" s="39"/>
      <c r="X371" s="33"/>
      <c r="Y371" s="33"/>
      <c r="Z371" s="33"/>
      <c r="AA371" s="33"/>
      <c r="AB371" s="149"/>
      <c r="AC371" s="149"/>
      <c r="AD371" s="149"/>
      <c r="AE371" s="149"/>
      <c r="AF371" s="149"/>
      <c r="AG371" s="144"/>
      <c r="AH371" s="149"/>
      <c r="AI371" s="149"/>
      <c r="AJ371" s="149"/>
      <c r="AK371" s="149"/>
      <c r="AL371" s="149"/>
      <c r="AM371" s="149"/>
      <c r="AN371" s="33"/>
      <c r="AO371" s="70" t="s">
        <v>19</v>
      </c>
      <c r="AP371" s="65" t="str">
        <f>'[1]ФРУКТЫ, ОВОЩИ'!$P$11</f>
        <v>Фрукты свежие (яблоки)</v>
      </c>
      <c r="AQ371" s="71">
        <f>'[1]ФРУКТЫ, ОВОЩИ'!$E$14</f>
        <v>100</v>
      </c>
      <c r="AR371" s="109">
        <f>'[1]ФРУКТЫ, ОВОЩИ'!$A$27</f>
        <v>0.4</v>
      </c>
      <c r="AS371" s="109">
        <f>'[1]ФРУКТЫ, ОВОЩИ'!$C$27</f>
        <v>0.4</v>
      </c>
      <c r="AT371" s="109">
        <f>'[1]ФРУКТЫ, ОВОЩИ'!$E$27</f>
        <v>10.4</v>
      </c>
      <c r="AU371" s="109">
        <f>'[1]ФРУКТЫ, ОВОЩИ'!$G$27</f>
        <v>45</v>
      </c>
      <c r="AV371" s="109">
        <v>7.0000000000000007E-2</v>
      </c>
      <c r="AW371" s="109">
        <v>0</v>
      </c>
      <c r="AX371" s="109">
        <v>0.14000000000000001</v>
      </c>
      <c r="AY371" s="109">
        <v>0</v>
      </c>
      <c r="AZ371" s="109">
        <v>36</v>
      </c>
      <c r="BA371" s="109">
        <v>61.2</v>
      </c>
      <c r="BB371" s="109">
        <v>28.8</v>
      </c>
      <c r="BC371" s="109">
        <v>1.08</v>
      </c>
      <c r="BD371" s="109">
        <v>45</v>
      </c>
      <c r="BE371" s="109">
        <v>0</v>
      </c>
      <c r="BF371" s="109">
        <v>0</v>
      </c>
      <c r="BG371" s="109">
        <v>0</v>
      </c>
      <c r="BH371" s="109">
        <f>'[1]ФРУКТЫ, ОВОЩИ'!$I$27</f>
        <v>10</v>
      </c>
    </row>
    <row r="372" spans="1:60" s="8" customFormat="1" ht="15.75" customHeight="1" x14ac:dyDescent="0.25">
      <c r="A372" s="79"/>
      <c r="B372" s="38"/>
      <c r="C372" s="78"/>
      <c r="D372" s="89"/>
      <c r="E372" s="89"/>
      <c r="F372" s="89"/>
      <c r="G372" s="89"/>
      <c r="H372" s="89"/>
      <c r="I372" s="89"/>
      <c r="J372" s="89"/>
      <c r="K372" s="89"/>
      <c r="L372" s="89"/>
      <c r="M372" s="89"/>
      <c r="N372" s="89"/>
      <c r="O372" s="89"/>
      <c r="P372" s="89"/>
      <c r="Q372" s="89"/>
      <c r="R372" s="89"/>
      <c r="S372" s="89"/>
      <c r="T372" s="89"/>
      <c r="U372" s="37"/>
      <c r="V372" s="38"/>
      <c r="W372" s="39"/>
      <c r="X372" s="33"/>
      <c r="Y372" s="33"/>
      <c r="Z372" s="33"/>
      <c r="AA372" s="33"/>
      <c r="AB372" s="89"/>
      <c r="AC372" s="89"/>
      <c r="AD372" s="89"/>
      <c r="AE372" s="89"/>
      <c r="AF372" s="89"/>
      <c r="AG372" s="89"/>
      <c r="AH372" s="89"/>
      <c r="AI372" s="89"/>
      <c r="AJ372" s="89"/>
      <c r="AK372" s="89"/>
      <c r="AL372" s="89"/>
      <c r="AM372" s="89"/>
      <c r="AN372" s="33"/>
      <c r="AO372" s="70" t="s">
        <v>9</v>
      </c>
      <c r="AP372" s="65" t="str">
        <f>'[1]ГАСТРОНОМИЯ, ВЫПЕЧКА'!$AA$52</f>
        <v>Хлеб пшеничный</v>
      </c>
      <c r="AQ372" s="71">
        <f>'[1]ГАСТРОНОМИЯ, ВЫПЕЧКА'!$AL$54</f>
        <v>50</v>
      </c>
      <c r="AR372" s="109">
        <f>'[1]ГАСТРОНОМИЯ, ВЫПЕЧКА'!$AH$72</f>
        <v>0.42857142857142855</v>
      </c>
      <c r="AS372" s="109">
        <f>'[1]ГАСТРОНОМИЯ, ВЫПЕЧКА'!$AJ$72</f>
        <v>5.7142857142857141E-2</v>
      </c>
      <c r="AT372" s="109">
        <f>'[1]ГАСТРОНОМИЯ, ВЫПЕЧКА'!$AL$72</f>
        <v>24.285714285714285</v>
      </c>
      <c r="AU372" s="109">
        <f>'[1]ГАСТРОНОМИЯ, ВЫПЕЧКА'!$AN$72</f>
        <v>104.28571428571429</v>
      </c>
      <c r="AV372" s="109">
        <v>2.8571428571428571E-2</v>
      </c>
      <c r="AW372" s="109">
        <v>0.05</v>
      </c>
      <c r="AX372" s="109">
        <v>0</v>
      </c>
      <c r="AY372" s="109">
        <v>0</v>
      </c>
      <c r="AZ372" s="109">
        <v>6.5714285714285703</v>
      </c>
      <c r="BA372" s="109">
        <v>24.857142857142854</v>
      </c>
      <c r="BB372" s="109">
        <v>9.4285714285714288</v>
      </c>
      <c r="BC372" s="109">
        <v>0.31428571428571428</v>
      </c>
      <c r="BD372" s="109">
        <v>11.428571428571429</v>
      </c>
      <c r="BE372" s="109">
        <v>0</v>
      </c>
      <c r="BF372" s="109">
        <v>0</v>
      </c>
      <c r="BG372" s="109">
        <v>0</v>
      </c>
      <c r="BH372" s="109">
        <f>'[1]ГАСТРОНОМИЯ, ВЫПЕЧКА'!$AP$72</f>
        <v>0</v>
      </c>
    </row>
    <row r="373" spans="1:60" s="8" customFormat="1" ht="15.75" customHeight="1" x14ac:dyDescent="0.25">
      <c r="A373" s="79"/>
      <c r="B373" s="38"/>
      <c r="C373" s="78"/>
      <c r="D373" s="89"/>
      <c r="E373" s="89"/>
      <c r="F373" s="89"/>
      <c r="G373" s="89"/>
      <c r="H373" s="89"/>
      <c r="I373" s="89"/>
      <c r="J373" s="89"/>
      <c r="K373" s="89"/>
      <c r="L373" s="89"/>
      <c r="M373" s="89"/>
      <c r="N373" s="89"/>
      <c r="O373" s="89"/>
      <c r="P373" s="89"/>
      <c r="Q373" s="89"/>
      <c r="R373" s="89"/>
      <c r="S373" s="89"/>
      <c r="T373" s="89"/>
      <c r="U373" s="37"/>
      <c r="V373" s="38"/>
      <c r="W373" s="39"/>
      <c r="X373" s="33"/>
      <c r="Y373" s="33"/>
      <c r="Z373" s="33"/>
      <c r="AA373" s="33"/>
      <c r="AB373" s="89"/>
      <c r="AC373" s="89"/>
      <c r="AD373" s="89"/>
      <c r="AE373" s="89"/>
      <c r="AF373" s="89"/>
      <c r="AG373" s="89"/>
      <c r="AH373" s="89"/>
      <c r="AI373" s="89"/>
      <c r="AJ373" s="89"/>
      <c r="AK373" s="89"/>
      <c r="AL373" s="89"/>
      <c r="AM373" s="89"/>
      <c r="AN373" s="33"/>
      <c r="AO373" s="70" t="s">
        <v>121</v>
      </c>
      <c r="AP373" s="65" t="str">
        <f>'[1]ГАСТРОНОМИЯ, ВЫПЕЧКА'!$AA$11</f>
        <v>Хлеб ржано-пшеничный</v>
      </c>
      <c r="AQ373" s="71">
        <f>'[1]ГАСТРОНОМИЯ, ВЫПЕЧКА'!$P$13</f>
        <v>35</v>
      </c>
      <c r="AR373" s="109">
        <f>'[1]ГАСТРОНОМИЯ, ВЫПЕЧКА'!$L$31</f>
        <v>1.75</v>
      </c>
      <c r="AS373" s="109">
        <f>'[1]ГАСТРОНОМИЯ, ВЫПЕЧКА'!$N$31</f>
        <v>1.2250000000000001</v>
      </c>
      <c r="AT373" s="109">
        <f>'[1]ГАСТРОНОМИЯ, ВЫПЕЧКА'!$P$31</f>
        <v>11.725</v>
      </c>
      <c r="AU373" s="109">
        <f>'[1]ГАСТРОНОМИЯ, ВЫПЕЧКА'!$R$31</f>
        <v>61.25</v>
      </c>
      <c r="AV373" s="109">
        <v>0.05</v>
      </c>
      <c r="AW373" s="109">
        <v>0</v>
      </c>
      <c r="AX373" s="109">
        <v>0</v>
      </c>
      <c r="AY373" s="109">
        <v>0</v>
      </c>
      <c r="AZ373" s="109">
        <v>10.0625</v>
      </c>
      <c r="BA373" s="109">
        <v>46.375</v>
      </c>
      <c r="BB373" s="109">
        <v>10.9375</v>
      </c>
      <c r="BC373" s="109">
        <v>1.365</v>
      </c>
      <c r="BD373" s="109">
        <v>10.5</v>
      </c>
      <c r="BE373" s="109">
        <v>0</v>
      </c>
      <c r="BF373" s="109">
        <v>0</v>
      </c>
      <c r="BG373" s="109">
        <v>0</v>
      </c>
      <c r="BH373" s="109">
        <f>'[1]ГАСТРОНОМИЯ, ВЫПЕЧКА'!$T$31</f>
        <v>0</v>
      </c>
    </row>
    <row r="374" spans="1:60" s="8" customFormat="1" ht="15.75" customHeight="1" x14ac:dyDescent="0.25">
      <c r="A374" s="80"/>
      <c r="B374" s="43"/>
      <c r="C374" s="103"/>
      <c r="D374" s="91"/>
      <c r="E374" s="91"/>
      <c r="F374" s="91"/>
      <c r="G374" s="91"/>
      <c r="H374" s="91"/>
      <c r="I374" s="91"/>
      <c r="J374" s="91"/>
      <c r="K374" s="91"/>
      <c r="L374" s="91"/>
      <c r="M374" s="91"/>
      <c r="N374" s="91"/>
      <c r="O374" s="91"/>
      <c r="P374" s="91"/>
      <c r="Q374" s="91"/>
      <c r="R374" s="91"/>
      <c r="S374" s="91"/>
      <c r="T374" s="91"/>
      <c r="U374" s="42"/>
      <c r="V374" s="43"/>
      <c r="W374" s="44"/>
      <c r="X374" s="35"/>
      <c r="Y374" s="35"/>
      <c r="Z374" s="35"/>
      <c r="AA374" s="35"/>
      <c r="AB374" s="91"/>
      <c r="AC374" s="91"/>
      <c r="AD374" s="91"/>
      <c r="AE374" s="91"/>
      <c r="AF374" s="91"/>
      <c r="AG374" s="91"/>
      <c r="AH374" s="91"/>
      <c r="AI374" s="91"/>
      <c r="AJ374" s="91"/>
      <c r="AK374" s="91"/>
      <c r="AL374" s="91"/>
      <c r="AM374" s="91"/>
      <c r="AN374" s="35"/>
      <c r="AO374" s="143"/>
      <c r="AP374" s="137" t="s">
        <v>6</v>
      </c>
      <c r="AQ374" s="100">
        <f>SUM(AQ367:AQ371)</f>
        <v>680</v>
      </c>
      <c r="AR374" s="113">
        <f>SUM(AR367:AR373)</f>
        <v>18.520793650793649</v>
      </c>
      <c r="AS374" s="113">
        <f>SUM(AS368:AS373)</f>
        <v>20.637698412698413</v>
      </c>
      <c r="AT374" s="113">
        <f>SUM(AT367:AT371)</f>
        <v>76.38666666666667</v>
      </c>
      <c r="AU374" s="113">
        <f>SUM(AU368:AU373)</f>
        <v>692.71349206349214</v>
      </c>
      <c r="AV374" s="113">
        <f t="shared" ref="AV374:BH374" si="541">SUM(AV367:AV373)</f>
        <v>0.35612698412698413</v>
      </c>
      <c r="AW374" s="113">
        <f t="shared" si="541"/>
        <v>0.05</v>
      </c>
      <c r="AX374" s="113">
        <f t="shared" si="541"/>
        <v>101.46</v>
      </c>
      <c r="AY374" s="113">
        <f t="shared" si="541"/>
        <v>7.4</v>
      </c>
      <c r="AZ374" s="113">
        <f t="shared" si="541"/>
        <v>391.03392857142853</v>
      </c>
      <c r="BA374" s="113">
        <f t="shared" si="541"/>
        <v>360.4765873015873</v>
      </c>
      <c r="BB374" s="113">
        <f t="shared" si="541"/>
        <v>104.95140476190477</v>
      </c>
      <c r="BC374" s="113">
        <f t="shared" si="541"/>
        <v>6.0406190476190478</v>
      </c>
      <c r="BD374" s="113">
        <f t="shared" si="541"/>
        <v>431.42857142857144</v>
      </c>
      <c r="BE374" s="113">
        <f t="shared" si="541"/>
        <v>0</v>
      </c>
      <c r="BF374" s="113">
        <f t="shared" si="541"/>
        <v>0</v>
      </c>
      <c r="BG374" s="113">
        <f t="shared" si="541"/>
        <v>0</v>
      </c>
      <c r="BH374" s="113">
        <f t="shared" si="541"/>
        <v>25.877777777777776</v>
      </c>
    </row>
    <row r="375" spans="1:60" s="8" customFormat="1" ht="15.75" customHeight="1" x14ac:dyDescent="0.25">
      <c r="A375" s="174"/>
      <c r="B375" s="174"/>
      <c r="C375" s="174"/>
      <c r="D375" s="174"/>
      <c r="E375" s="174"/>
      <c r="F375" s="174"/>
      <c r="G375" s="174"/>
      <c r="H375" s="174"/>
      <c r="I375" s="174"/>
      <c r="J375" s="174"/>
      <c r="K375" s="174"/>
      <c r="L375" s="174"/>
      <c r="M375" s="174"/>
      <c r="N375" s="174"/>
      <c r="O375" s="174"/>
      <c r="P375" s="174"/>
      <c r="Q375" s="174"/>
      <c r="R375" s="174"/>
      <c r="S375" s="174"/>
      <c r="T375" s="174"/>
      <c r="U375" s="174"/>
      <c r="V375" s="174"/>
      <c r="W375" s="174"/>
      <c r="X375" s="174"/>
      <c r="Y375" s="174"/>
      <c r="Z375" s="174"/>
      <c r="AA375" s="174"/>
      <c r="AB375" s="174"/>
      <c r="AC375" s="174"/>
      <c r="AD375" s="174"/>
      <c r="AE375" s="174"/>
      <c r="AF375" s="174"/>
      <c r="AG375" s="174"/>
      <c r="AH375" s="174"/>
      <c r="AI375" s="174"/>
      <c r="AJ375" s="174"/>
      <c r="AK375" s="174"/>
      <c r="AL375" s="174"/>
      <c r="AM375" s="174"/>
      <c r="AN375" s="174"/>
      <c r="AO375" s="164" t="s">
        <v>16</v>
      </c>
      <c r="AP375" s="164"/>
      <c r="AQ375" s="164"/>
      <c r="AR375" s="164"/>
      <c r="AS375" s="164"/>
      <c r="AT375" s="164"/>
      <c r="AU375" s="164"/>
      <c r="AV375" s="164"/>
      <c r="AW375" s="164"/>
      <c r="AX375" s="164"/>
      <c r="AY375" s="164"/>
      <c r="AZ375" s="164"/>
      <c r="BA375" s="164"/>
      <c r="BB375" s="164"/>
      <c r="BC375" s="164"/>
      <c r="BD375" s="164"/>
      <c r="BE375" s="164"/>
      <c r="BF375" s="164"/>
      <c r="BG375" s="164"/>
      <c r="BH375" s="164"/>
    </row>
    <row r="376" spans="1:60" s="8" customFormat="1" ht="15.75" customHeight="1" x14ac:dyDescent="0.25">
      <c r="A376" s="79"/>
      <c r="B376" s="45"/>
      <c r="C376" s="78"/>
      <c r="D376" s="89"/>
      <c r="E376" s="89"/>
      <c r="F376" s="89"/>
      <c r="G376" s="89"/>
      <c r="H376" s="89"/>
      <c r="I376" s="89"/>
      <c r="J376" s="89"/>
      <c r="K376" s="89"/>
      <c r="L376" s="89"/>
      <c r="M376" s="89"/>
      <c r="N376" s="89"/>
      <c r="O376" s="89"/>
      <c r="P376" s="89"/>
      <c r="Q376" s="89"/>
      <c r="R376" s="89"/>
      <c r="S376" s="89"/>
      <c r="T376" s="89"/>
      <c r="U376" s="37"/>
      <c r="V376" s="45"/>
      <c r="W376" s="39"/>
      <c r="X376" s="33"/>
      <c r="Y376" s="33"/>
      <c r="Z376" s="33"/>
      <c r="AA376" s="33"/>
      <c r="AB376" s="89"/>
      <c r="AC376" s="89"/>
      <c r="AD376" s="89"/>
      <c r="AE376" s="89"/>
      <c r="AF376" s="89"/>
      <c r="AG376" s="89"/>
      <c r="AH376" s="89"/>
      <c r="AI376" s="89"/>
      <c r="AJ376" s="89"/>
      <c r="AK376" s="89"/>
      <c r="AL376" s="89"/>
      <c r="AM376" s="89"/>
      <c r="AN376" s="33"/>
      <c r="AO376" s="70" t="s">
        <v>192</v>
      </c>
      <c r="AP376" s="65" t="str">
        <f>'[1]ФРУКТЫ, ОВОЩИ'!$P$135</f>
        <v>Салат из белокочанной капусты с морковью</v>
      </c>
      <c r="AQ376" s="71">
        <f>'[1]ФРУКТЫ, ОВОЩИ'!$P$138</f>
        <v>100</v>
      </c>
      <c r="AR376" s="109">
        <f>'[1]ФРУКТЫ, ОВОЩИ'!$L$156</f>
        <v>1.5</v>
      </c>
      <c r="AS376" s="109">
        <f>'[1]ФРУКТЫ, ОВОЩИ'!$N$156</f>
        <v>7.3333333333333339</v>
      </c>
      <c r="AT376" s="109">
        <f>'[1]ФРУКТЫ, ОВОЩИ'!$P$156</f>
        <v>9.5</v>
      </c>
      <c r="AU376" s="109">
        <f>'[1]ФРУКТЫ, ОВОЩИ'!$R$156</f>
        <v>112</v>
      </c>
      <c r="AV376" s="109">
        <v>1.6666666666666666E-2</v>
      </c>
      <c r="AW376" s="109">
        <v>0</v>
      </c>
      <c r="AX376" s="109">
        <v>309.33333333333331</v>
      </c>
      <c r="AY376" s="109">
        <v>2.5</v>
      </c>
      <c r="AZ376" s="109">
        <v>43.5</v>
      </c>
      <c r="BA376" s="109">
        <v>28.166666666666664</v>
      </c>
      <c r="BB376" s="109">
        <v>13.333333333333334</v>
      </c>
      <c r="BC376" s="109">
        <v>1.2</v>
      </c>
      <c r="BD376" s="109">
        <v>58.333333333333336</v>
      </c>
      <c r="BE376" s="109">
        <v>0</v>
      </c>
      <c r="BF376" s="109">
        <v>0</v>
      </c>
      <c r="BG376" s="109">
        <v>0</v>
      </c>
      <c r="BH376" s="109">
        <f>'[1]ФРУКТЫ, ОВОЩИ'!$T$156</f>
        <v>15.333333333333332</v>
      </c>
    </row>
    <row r="377" spans="1:60" s="8" customFormat="1" ht="15.75" customHeight="1" x14ac:dyDescent="0.25">
      <c r="A377" s="79"/>
      <c r="B377" s="41"/>
      <c r="C377" s="78"/>
      <c r="D377" s="90"/>
      <c r="E377" s="90"/>
      <c r="F377" s="90"/>
      <c r="G377" s="90"/>
      <c r="H377" s="90"/>
      <c r="I377" s="90"/>
      <c r="J377" s="90"/>
      <c r="K377" s="90"/>
      <c r="L377" s="90"/>
      <c r="M377" s="90"/>
      <c r="N377" s="90"/>
      <c r="O377" s="90"/>
      <c r="P377" s="90"/>
      <c r="Q377" s="90"/>
      <c r="R377" s="90"/>
      <c r="S377" s="90"/>
      <c r="T377" s="90"/>
      <c r="U377" s="37"/>
      <c r="V377" s="41"/>
      <c r="W377" s="39"/>
      <c r="X377" s="36"/>
      <c r="Y377" s="36"/>
      <c r="Z377" s="36"/>
      <c r="AA377" s="36"/>
      <c r="AB377" s="90"/>
      <c r="AC377" s="90"/>
      <c r="AD377" s="90"/>
      <c r="AE377" s="90"/>
      <c r="AF377" s="90"/>
      <c r="AG377" s="90"/>
      <c r="AH377" s="90"/>
      <c r="AI377" s="90"/>
      <c r="AJ377" s="90"/>
      <c r="AK377" s="90"/>
      <c r="AL377" s="90"/>
      <c r="AM377" s="90"/>
      <c r="AN377" s="36"/>
      <c r="AO377" s="136" t="s">
        <v>34</v>
      </c>
      <c r="AP377" s="65" t="str">
        <f>[1]СУПЫ!$P$435</f>
        <v>Суп картофельный с клецками</v>
      </c>
      <c r="AQ377" s="71">
        <v>250</v>
      </c>
      <c r="AR377" s="112">
        <f>[1]СУПЫ!$L$456</f>
        <v>2.25</v>
      </c>
      <c r="AS377" s="112">
        <f>[1]СУПЫ!$N$456</f>
        <v>2.86</v>
      </c>
      <c r="AT377" s="112">
        <f>[1]СУПЫ!$P$456</f>
        <v>8.67</v>
      </c>
      <c r="AU377" s="112">
        <f>[1]СУПЫ!$R$456</f>
        <v>69.55</v>
      </c>
      <c r="AV377" s="112">
        <v>3.7499999999999999E-2</v>
      </c>
      <c r="AW377" s="112">
        <v>0</v>
      </c>
      <c r="AX377" s="112">
        <v>12.5</v>
      </c>
      <c r="AY377" s="112">
        <v>1.25</v>
      </c>
      <c r="AZ377" s="112">
        <v>28.55</v>
      </c>
      <c r="BA377" s="112">
        <v>38.5</v>
      </c>
      <c r="BB377" s="112">
        <v>10.675000000000001</v>
      </c>
      <c r="BC377" s="112">
        <v>0.65</v>
      </c>
      <c r="BD377" s="112">
        <v>31.625</v>
      </c>
      <c r="BE377" s="112">
        <v>0</v>
      </c>
      <c r="BF377" s="112">
        <v>0</v>
      </c>
      <c r="BG377" s="112">
        <v>0</v>
      </c>
      <c r="BH377" s="112">
        <f>[1]СУПЫ!$T$456</f>
        <v>2.58</v>
      </c>
    </row>
    <row r="378" spans="1:60" s="8" customFormat="1" ht="15.75" customHeight="1" x14ac:dyDescent="0.25">
      <c r="A378" s="83"/>
      <c r="B378" s="53"/>
      <c r="C378" s="106"/>
      <c r="D378" s="90"/>
      <c r="E378" s="90"/>
      <c r="F378" s="90"/>
      <c r="G378" s="90"/>
      <c r="H378" s="90"/>
      <c r="I378" s="90"/>
      <c r="J378" s="90"/>
      <c r="K378" s="90"/>
      <c r="L378" s="90"/>
      <c r="M378" s="90"/>
      <c r="N378" s="90"/>
      <c r="O378" s="90"/>
      <c r="P378" s="90"/>
      <c r="Q378" s="90"/>
      <c r="R378" s="90"/>
      <c r="S378" s="90"/>
      <c r="T378" s="90"/>
      <c r="U378" s="52"/>
      <c r="V378" s="53"/>
      <c r="W378" s="54"/>
      <c r="X378" s="36"/>
      <c r="Y378" s="36"/>
      <c r="Z378" s="36"/>
      <c r="AA378" s="36"/>
      <c r="AB378" s="90"/>
      <c r="AC378" s="90"/>
      <c r="AD378" s="90"/>
      <c r="AE378" s="90"/>
      <c r="AF378" s="90"/>
      <c r="AG378" s="90"/>
      <c r="AH378" s="90"/>
      <c r="AI378" s="90"/>
      <c r="AJ378" s="90"/>
      <c r="AK378" s="90"/>
      <c r="AL378" s="90"/>
      <c r="AM378" s="90"/>
      <c r="AN378" s="36"/>
      <c r="AO378" s="136" t="s">
        <v>200</v>
      </c>
      <c r="AP378" s="65" t="str">
        <f>'[1]МЯСО, РЫБА'!$P$11</f>
        <v>Биточки рыбные</v>
      </c>
      <c r="AQ378" s="71">
        <f>'[1]МЯСО, РЫБА'!$P$14</f>
        <v>100</v>
      </c>
      <c r="AR378" s="110">
        <f>'[1]МЯСО, РЫБА'!$L$30</f>
        <v>9.4444444444444446</v>
      </c>
      <c r="AS378" s="110">
        <f>'[1]МЯСО, РЫБА'!$N$30</f>
        <v>5.1111111111111107</v>
      </c>
      <c r="AT378" s="110">
        <f>'[1]МЯСО, РЫБА'!$P$30</f>
        <v>20</v>
      </c>
      <c r="AU378" s="110">
        <f>'[1]МЯСО, РЫБА'!$R$30</f>
        <v>181.77777777777777</v>
      </c>
      <c r="AV378" s="109">
        <v>6.6666666666666666E-2</v>
      </c>
      <c r="AW378" s="109">
        <v>0</v>
      </c>
      <c r="AX378" s="109">
        <v>14.755555555555556</v>
      </c>
      <c r="AY378" s="109">
        <v>1.4444444444444444</v>
      </c>
      <c r="AZ378" s="109">
        <v>98.666666666666671</v>
      </c>
      <c r="BA378" s="109">
        <v>111.67777777777778</v>
      </c>
      <c r="BB378" s="109">
        <v>18.211111111111112</v>
      </c>
      <c r="BC378" s="109">
        <v>0.88888888888888884</v>
      </c>
      <c r="BD378" s="109">
        <v>62.555555555555557</v>
      </c>
      <c r="BE378" s="109">
        <v>0</v>
      </c>
      <c r="BF378" s="109">
        <v>0</v>
      </c>
      <c r="BG378" s="109">
        <v>0</v>
      </c>
      <c r="BH378" s="110">
        <f>'[1]МЯСО, РЫБА'!$T$30</f>
        <v>0.1111111111111111</v>
      </c>
    </row>
    <row r="379" spans="1:60" s="8" customFormat="1" ht="15.75" customHeight="1" x14ac:dyDescent="0.25">
      <c r="A379" s="79"/>
      <c r="B379" s="41"/>
      <c r="C379" s="78"/>
      <c r="D379" s="89"/>
      <c r="E379" s="89"/>
      <c r="F379" s="89"/>
      <c r="G379" s="89"/>
      <c r="H379" s="89"/>
      <c r="I379" s="89"/>
      <c r="J379" s="89"/>
      <c r="K379" s="89"/>
      <c r="L379" s="89"/>
      <c r="M379" s="89"/>
      <c r="N379" s="89"/>
      <c r="O379" s="89"/>
      <c r="P379" s="89"/>
      <c r="Q379" s="89"/>
      <c r="R379" s="89"/>
      <c r="S379" s="89"/>
      <c r="T379" s="89"/>
      <c r="U379" s="37"/>
      <c r="V379" s="41"/>
      <c r="W379" s="39"/>
      <c r="X379" s="33"/>
      <c r="Y379" s="33"/>
      <c r="Z379" s="33"/>
      <c r="AA379" s="33"/>
      <c r="AB379" s="89"/>
      <c r="AC379" s="89"/>
      <c r="AD379" s="89"/>
      <c r="AE379" s="89"/>
      <c r="AF379" s="89"/>
      <c r="AG379" s="89"/>
      <c r="AH379" s="89"/>
      <c r="AI379" s="89"/>
      <c r="AJ379" s="89"/>
      <c r="AK379" s="89"/>
      <c r="AL379" s="89"/>
      <c r="AM379" s="89"/>
      <c r="AN379" s="33"/>
      <c r="AO379" s="70" t="s">
        <v>32</v>
      </c>
      <c r="AP379" s="65" t="str">
        <f>[1]ГАРНИРЫ!$P$11</f>
        <v>Рис отварной</v>
      </c>
      <c r="AQ379" s="71">
        <f>[1]ГАРНИРЫ!$P$14</f>
        <v>180</v>
      </c>
      <c r="AR379" s="109">
        <f>[1]ГАРНИРЫ!$L$32</f>
        <v>4.32</v>
      </c>
      <c r="AS379" s="109">
        <f>[1]ГАРНИРЫ!$N$32</f>
        <v>6.1079999999999997</v>
      </c>
      <c r="AT379" s="109">
        <f>[1]ГАРНИРЫ!$P$32</f>
        <v>39.959999999999994</v>
      </c>
      <c r="AU379" s="109">
        <f>[1]ГАРНИРЫ!$R$32</f>
        <v>232.2</v>
      </c>
      <c r="AV379" s="109">
        <v>1.2E-2</v>
      </c>
      <c r="AW379" s="109">
        <v>0</v>
      </c>
      <c r="AX379" s="109">
        <v>3.5999999999999997E-2</v>
      </c>
      <c r="AY379" s="109">
        <v>0</v>
      </c>
      <c r="AZ379" s="109">
        <v>76.919999999999987</v>
      </c>
      <c r="BA379" s="109">
        <v>130.68</v>
      </c>
      <c r="BB379" s="109">
        <v>12.360000000000001</v>
      </c>
      <c r="BC379" s="109">
        <v>0.58799999999999997</v>
      </c>
      <c r="BD379" s="109">
        <v>90.24</v>
      </c>
      <c r="BE379" s="109">
        <v>0</v>
      </c>
      <c r="BF379" s="109">
        <v>0</v>
      </c>
      <c r="BG379" s="109">
        <v>0</v>
      </c>
      <c r="BH379" s="109">
        <f>[1]ГАРНИРЫ!$T$32</f>
        <v>0</v>
      </c>
    </row>
    <row r="380" spans="1:60" s="8" customFormat="1" ht="15.75" customHeight="1" x14ac:dyDescent="0.25">
      <c r="A380" s="79"/>
      <c r="B380" s="38"/>
      <c r="C380" s="78"/>
      <c r="D380" s="89"/>
      <c r="E380" s="89"/>
      <c r="F380" s="89"/>
      <c r="G380" s="89"/>
      <c r="H380" s="89"/>
      <c r="I380" s="89"/>
      <c r="J380" s="89"/>
      <c r="K380" s="89"/>
      <c r="L380" s="89"/>
      <c r="M380" s="89"/>
      <c r="N380" s="89"/>
      <c r="O380" s="89"/>
      <c r="P380" s="89"/>
      <c r="Q380" s="89"/>
      <c r="R380" s="89"/>
      <c r="S380" s="89"/>
      <c r="T380" s="89"/>
      <c r="U380" s="37"/>
      <c r="V380" s="38"/>
      <c r="W380" s="39"/>
      <c r="X380" s="33"/>
      <c r="Y380" s="33"/>
      <c r="Z380" s="33"/>
      <c r="AA380" s="33"/>
      <c r="AB380" s="89"/>
      <c r="AC380" s="89"/>
      <c r="AD380" s="89"/>
      <c r="AE380" s="89"/>
      <c r="AF380" s="89"/>
      <c r="AG380" s="89"/>
      <c r="AH380" s="89"/>
      <c r="AI380" s="89"/>
      <c r="AJ380" s="89"/>
      <c r="AK380" s="89"/>
      <c r="AL380" s="89"/>
      <c r="AM380" s="89"/>
      <c r="AN380" s="33"/>
      <c r="AO380" s="70" t="s">
        <v>11</v>
      </c>
      <c r="AP380" s="65" t="str">
        <f>[1]НАПИТКИ!$P$220</f>
        <v>Сок фруктовый</v>
      </c>
      <c r="AQ380" s="71">
        <f>[1]НАПИТКИ!$P$223</f>
        <v>200</v>
      </c>
      <c r="AR380" s="109">
        <f>[1]НАПИТКИ!$L$241</f>
        <v>2</v>
      </c>
      <c r="AS380" s="109">
        <f>[1]НАПИТКИ!$N$241</f>
        <v>0.16666666666666666</v>
      </c>
      <c r="AT380" s="109">
        <f>[1]НАПИТКИ!$P$241</f>
        <v>3.7777777777777777</v>
      </c>
      <c r="AU380" s="109">
        <f>[1]НАПИТКИ!$R$241</f>
        <v>24.888888888888889</v>
      </c>
      <c r="AV380" s="109">
        <v>0.05</v>
      </c>
      <c r="AW380" s="109">
        <v>0</v>
      </c>
      <c r="AX380" s="109">
        <v>0</v>
      </c>
      <c r="AY380" s="109">
        <v>0</v>
      </c>
      <c r="AZ380" s="109">
        <v>11</v>
      </c>
      <c r="BA380" s="109">
        <v>14</v>
      </c>
      <c r="BB380" s="109">
        <v>8</v>
      </c>
      <c r="BC380" s="109">
        <v>0.22</v>
      </c>
      <c r="BD380" s="109">
        <v>45</v>
      </c>
      <c r="BE380" s="109">
        <v>0</v>
      </c>
      <c r="BF380" s="109">
        <v>0</v>
      </c>
      <c r="BG380" s="109">
        <v>0</v>
      </c>
      <c r="BH380" s="109">
        <f>[1]НАПИТКИ!$T$241</f>
        <v>8</v>
      </c>
    </row>
    <row r="381" spans="1:60" s="8" customFormat="1" ht="15.75" customHeight="1" x14ac:dyDescent="0.25">
      <c r="A381" s="79"/>
      <c r="B381" s="38"/>
      <c r="C381" s="78"/>
      <c r="D381" s="89"/>
      <c r="E381" s="89"/>
      <c r="F381" s="89"/>
      <c r="G381" s="89"/>
      <c r="H381" s="89"/>
      <c r="I381" s="89"/>
      <c r="J381" s="89"/>
      <c r="K381" s="89"/>
      <c r="L381" s="89"/>
      <c r="M381" s="89"/>
      <c r="N381" s="89"/>
      <c r="O381" s="89"/>
      <c r="P381" s="89"/>
      <c r="Q381" s="89"/>
      <c r="R381" s="89"/>
      <c r="S381" s="89"/>
      <c r="T381" s="89"/>
      <c r="U381" s="37"/>
      <c r="V381" s="38"/>
      <c r="W381" s="39"/>
      <c r="X381" s="33"/>
      <c r="Y381" s="33"/>
      <c r="Z381" s="33"/>
      <c r="AA381" s="33"/>
      <c r="AB381" s="89"/>
      <c r="AC381" s="89"/>
      <c r="AD381" s="89"/>
      <c r="AE381" s="89"/>
      <c r="AF381" s="89"/>
      <c r="AG381" s="89"/>
      <c r="AH381" s="89"/>
      <c r="AI381" s="89"/>
      <c r="AJ381" s="89"/>
      <c r="AK381" s="89"/>
      <c r="AL381" s="89"/>
      <c r="AM381" s="89"/>
      <c r="AN381" s="33"/>
      <c r="AO381" s="70" t="s">
        <v>122</v>
      </c>
      <c r="AP381" s="65" t="str">
        <f>'[1]ГАСТРОНОМИЯ, ВЫПЕЧКА'!$AL$52</f>
        <v>Хлеб пшеничный</v>
      </c>
      <c r="AQ381" s="71">
        <f>'[1]ГАСТРОНОМИЯ, ВЫПЕЧКА'!$AW$54</f>
        <v>55</v>
      </c>
      <c r="AR381" s="109">
        <f>'[1]ГАСТРОНОМИЯ, ВЫПЕЧКА'!$AS$72</f>
        <v>0.47142857142857142</v>
      </c>
      <c r="AS381" s="109">
        <f>'[1]ГАСТРОНОМИЯ, ВЫПЕЧКА'!$AU$72</f>
        <v>6.2857142857142861E-2</v>
      </c>
      <c r="AT381" s="109">
        <f>'[1]ГАСТРОНОМИЯ, ВЫПЕЧКА'!$AW$72</f>
        <v>26.714285714285715</v>
      </c>
      <c r="AU381" s="109">
        <f>'[1]ГАСТРОНОМИЯ, ВЫПЕЧКА'!$AY$72</f>
        <v>114.71428571428571</v>
      </c>
      <c r="AV381" s="109">
        <v>2.4444444444444446E-2</v>
      </c>
      <c r="AW381" s="109">
        <v>0.05</v>
      </c>
      <c r="AX381" s="109">
        <v>0</v>
      </c>
      <c r="AY381" s="109">
        <v>0</v>
      </c>
      <c r="AZ381" s="109">
        <v>5.6222222222222218</v>
      </c>
      <c r="BA381" s="109">
        <v>21.266666666666666</v>
      </c>
      <c r="BB381" s="109">
        <v>8.0666666666666664</v>
      </c>
      <c r="BC381" s="109">
        <v>1.9</v>
      </c>
      <c r="BD381" s="109">
        <v>11</v>
      </c>
      <c r="BE381" s="109">
        <v>0</v>
      </c>
      <c r="BF381" s="109">
        <v>0</v>
      </c>
      <c r="BG381" s="109">
        <v>0</v>
      </c>
      <c r="BH381" s="109">
        <f>'[1]ГАСТРОНОМИЯ, ВЫПЕЧКА'!$BA$72</f>
        <v>0</v>
      </c>
    </row>
    <row r="382" spans="1:60" s="8" customFormat="1" ht="15.75" customHeight="1" x14ac:dyDescent="0.25">
      <c r="A382" s="79"/>
      <c r="B382" s="38"/>
      <c r="C382" s="78"/>
      <c r="D382" s="89"/>
      <c r="E382" s="89"/>
      <c r="F382" s="89"/>
      <c r="G382" s="89"/>
      <c r="H382" s="89"/>
      <c r="I382" s="89"/>
      <c r="J382" s="89"/>
      <c r="K382" s="89"/>
      <c r="L382" s="89"/>
      <c r="M382" s="89"/>
      <c r="N382" s="89"/>
      <c r="O382" s="89"/>
      <c r="P382" s="89"/>
      <c r="Q382" s="89"/>
      <c r="R382" s="89"/>
      <c r="S382" s="89"/>
      <c r="T382" s="89"/>
      <c r="U382" s="37"/>
      <c r="V382" s="38"/>
      <c r="W382" s="39"/>
      <c r="X382" s="36"/>
      <c r="Y382" s="36"/>
      <c r="Z382" s="36"/>
      <c r="AA382" s="36"/>
      <c r="AB382" s="89"/>
      <c r="AC382" s="89"/>
      <c r="AD382" s="89"/>
      <c r="AE382" s="89"/>
      <c r="AF382" s="89"/>
      <c r="AG382" s="89"/>
      <c r="AH382" s="89"/>
      <c r="AI382" s="89"/>
      <c r="AJ382" s="89"/>
      <c r="AK382" s="89"/>
      <c r="AL382" s="89"/>
      <c r="AM382" s="89"/>
      <c r="AN382" s="36"/>
      <c r="AO382" s="70" t="s">
        <v>7</v>
      </c>
      <c r="AP382" s="65" t="str">
        <f>'[1]ГАСТРОНОМИЯ, ВЫПЕЧКА'!$AL$11</f>
        <v>Хлеб ржано-пшеничный</v>
      </c>
      <c r="AQ382" s="71">
        <f>'[1]ГАСТРОНОМИЯ, ВЫПЕЧКА'!$AL$13</f>
        <v>40</v>
      </c>
      <c r="AR382" s="109">
        <f>'[1]ГАСТРОНОМИЯ, ВЫПЕЧКА'!$AH$31</f>
        <v>2</v>
      </c>
      <c r="AS382" s="109">
        <f>'[1]ГАСТРОНОМИЯ, ВЫПЕЧКА'!$AJ$31</f>
        <v>1.4</v>
      </c>
      <c r="AT382" s="109">
        <f>'[1]ГАСТРОНОМИЯ, ВЫПЕЧКА'!$AL$31</f>
        <v>13.4</v>
      </c>
      <c r="AU382" s="109">
        <f>'[1]ГАСТРОНОМИЯ, ВЫПЕЧКА'!$AN$31</f>
        <v>70</v>
      </c>
      <c r="AV382" s="109">
        <v>0.1</v>
      </c>
      <c r="AW382" s="109">
        <v>0</v>
      </c>
      <c r="AX382" s="109">
        <v>0</v>
      </c>
      <c r="AY382" s="109">
        <v>0</v>
      </c>
      <c r="AZ382" s="109">
        <v>7.666666666666667</v>
      </c>
      <c r="BA382" s="109">
        <v>35.333333333333336</v>
      </c>
      <c r="BB382" s="109">
        <v>8.3333333333333339</v>
      </c>
      <c r="BC382" s="109">
        <v>2.2999999999999998</v>
      </c>
      <c r="BD382" s="109">
        <v>9.3333333333333339</v>
      </c>
      <c r="BE382" s="109">
        <v>0</v>
      </c>
      <c r="BF382" s="109">
        <v>0</v>
      </c>
      <c r="BG382" s="109">
        <v>0</v>
      </c>
      <c r="BH382" s="109">
        <f>'[1]ГАСТРОНОМИЯ, ВЫПЕЧКА'!$AP$31</f>
        <v>0</v>
      </c>
    </row>
    <row r="383" spans="1:60" s="8" customFormat="1" ht="15.75" customHeight="1" x14ac:dyDescent="0.25">
      <c r="A383" s="79"/>
      <c r="B383" s="38"/>
      <c r="C383" s="78"/>
      <c r="D383" s="89"/>
      <c r="E383" s="89"/>
      <c r="F383" s="89"/>
      <c r="G383" s="89"/>
      <c r="H383" s="89"/>
      <c r="I383" s="89"/>
      <c r="J383" s="89"/>
      <c r="K383" s="89"/>
      <c r="L383" s="89"/>
      <c r="M383" s="89"/>
      <c r="N383" s="89"/>
      <c r="O383" s="89"/>
      <c r="P383" s="89"/>
      <c r="Q383" s="89"/>
      <c r="R383" s="89"/>
      <c r="S383" s="89"/>
      <c r="T383" s="89"/>
      <c r="U383" s="37"/>
      <c r="V383" s="38"/>
      <c r="W383" s="39"/>
      <c r="X383" s="36"/>
      <c r="Y383" s="36"/>
      <c r="Z383" s="36"/>
      <c r="AA383" s="36"/>
      <c r="AB383" s="89"/>
      <c r="AC383" s="89"/>
      <c r="AD383" s="89"/>
      <c r="AE383" s="89"/>
      <c r="AF383" s="89"/>
      <c r="AG383" s="89"/>
      <c r="AH383" s="89"/>
      <c r="AI383" s="89"/>
      <c r="AJ383" s="89"/>
      <c r="AK383" s="89"/>
      <c r="AL383" s="89"/>
      <c r="AM383" s="89"/>
      <c r="AN383" s="36"/>
      <c r="AO383" s="70"/>
      <c r="AP383" s="65"/>
      <c r="AQ383" s="71"/>
      <c r="AR383" s="109"/>
      <c r="AS383" s="109"/>
      <c r="AT383" s="109"/>
      <c r="AU383" s="109"/>
      <c r="AV383" s="109"/>
      <c r="AW383" s="109"/>
      <c r="AX383" s="109"/>
      <c r="AY383" s="109"/>
      <c r="AZ383" s="109"/>
      <c r="BA383" s="109"/>
      <c r="BB383" s="109"/>
      <c r="BC383" s="109"/>
      <c r="BD383" s="109"/>
      <c r="BE383" s="109"/>
      <c r="BF383" s="109"/>
      <c r="BG383" s="109"/>
      <c r="BH383" s="109"/>
    </row>
    <row r="384" spans="1:60" s="8" customFormat="1" ht="15.75" customHeight="1" x14ac:dyDescent="0.25">
      <c r="A384" s="80"/>
      <c r="B384" s="43"/>
      <c r="C384" s="104"/>
      <c r="D384" s="91"/>
      <c r="E384" s="91"/>
      <c r="F384" s="91"/>
      <c r="G384" s="91"/>
      <c r="H384" s="91"/>
      <c r="I384" s="91"/>
      <c r="J384" s="91"/>
      <c r="K384" s="91"/>
      <c r="L384" s="91"/>
      <c r="M384" s="91"/>
      <c r="N384" s="91"/>
      <c r="O384" s="91"/>
      <c r="P384" s="91"/>
      <c r="Q384" s="91"/>
      <c r="R384" s="91"/>
      <c r="S384" s="91"/>
      <c r="T384" s="91"/>
      <c r="U384" s="42"/>
      <c r="V384" s="43"/>
      <c r="W384" s="46"/>
      <c r="X384" s="35"/>
      <c r="Y384" s="35"/>
      <c r="Z384" s="35"/>
      <c r="AA384" s="35"/>
      <c r="AB384" s="91"/>
      <c r="AC384" s="91"/>
      <c r="AD384" s="91"/>
      <c r="AE384" s="91"/>
      <c r="AF384" s="91"/>
      <c r="AG384" s="91"/>
      <c r="AH384" s="91"/>
      <c r="AI384" s="91"/>
      <c r="AJ384" s="91"/>
      <c r="AK384" s="91"/>
      <c r="AL384" s="91"/>
      <c r="AM384" s="91"/>
      <c r="AN384" s="35"/>
      <c r="AO384" s="143"/>
      <c r="AP384" s="137" t="s">
        <v>6</v>
      </c>
      <c r="AQ384" s="100">
        <f>SUM(AQ376:AQ380)</f>
        <v>830</v>
      </c>
      <c r="AR384" s="113">
        <f>SUM(AR376:AR382)</f>
        <v>21.985873015873015</v>
      </c>
      <c r="AS384" s="113">
        <f>SUM(AS377:AS382)</f>
        <v>15.708634920634919</v>
      </c>
      <c r="AT384" s="113">
        <f>SUM(AT376:AT380)</f>
        <v>81.907777777777767</v>
      </c>
      <c r="AU384" s="113">
        <f>SUM(AU377:AU382)</f>
        <v>693.13095238095241</v>
      </c>
      <c r="AV384" s="113">
        <f t="shared" ref="AV384:BG384" si="542">SUM(AV376:AV382)</f>
        <v>0.30727777777777776</v>
      </c>
      <c r="AW384" s="113">
        <f t="shared" si="542"/>
        <v>0.05</v>
      </c>
      <c r="AX384" s="113">
        <f t="shared" si="542"/>
        <v>336.62488888888885</v>
      </c>
      <c r="AY384" s="113">
        <f t="shared" si="542"/>
        <v>5.1944444444444446</v>
      </c>
      <c r="AZ384" s="113">
        <f t="shared" si="542"/>
        <v>271.92555555555555</v>
      </c>
      <c r="BA384" s="113">
        <f t="shared" si="542"/>
        <v>379.62444444444441</v>
      </c>
      <c r="BB384" s="113">
        <f t="shared" si="542"/>
        <v>78.979444444444439</v>
      </c>
      <c r="BC384" s="113">
        <f t="shared" si="542"/>
        <v>7.7468888888888889</v>
      </c>
      <c r="BD384" s="113">
        <f t="shared" si="542"/>
        <v>308.08722222222224</v>
      </c>
      <c r="BE384" s="113">
        <f t="shared" si="542"/>
        <v>0</v>
      </c>
      <c r="BF384" s="113">
        <f t="shared" si="542"/>
        <v>0</v>
      </c>
      <c r="BG384" s="113">
        <f t="shared" si="542"/>
        <v>0</v>
      </c>
      <c r="BH384" s="113">
        <f>SUM(BH376:BH382)</f>
        <v>26.024444444444445</v>
      </c>
    </row>
    <row r="385" spans="1:60" s="8" customFormat="1" ht="15.75" customHeight="1" x14ac:dyDescent="0.25">
      <c r="A385" s="174"/>
      <c r="B385" s="174"/>
      <c r="C385" s="174"/>
      <c r="D385" s="174"/>
      <c r="E385" s="174"/>
      <c r="F385" s="174"/>
      <c r="G385" s="174"/>
      <c r="H385" s="174"/>
      <c r="I385" s="174"/>
      <c r="J385" s="174"/>
      <c r="K385" s="174"/>
      <c r="L385" s="174"/>
      <c r="M385" s="174"/>
      <c r="N385" s="174"/>
      <c r="O385" s="174"/>
      <c r="P385" s="174"/>
      <c r="Q385" s="174"/>
      <c r="R385" s="174"/>
      <c r="S385" s="174"/>
      <c r="T385" s="174"/>
      <c r="U385" s="174"/>
      <c r="V385" s="174"/>
      <c r="W385" s="174"/>
      <c r="X385" s="174"/>
      <c r="Y385" s="174"/>
      <c r="Z385" s="174"/>
      <c r="AA385" s="174"/>
      <c r="AB385" s="174"/>
      <c r="AC385" s="174"/>
      <c r="AD385" s="174"/>
      <c r="AE385" s="174"/>
      <c r="AF385" s="174"/>
      <c r="AG385" s="174"/>
      <c r="AH385" s="174"/>
      <c r="AI385" s="174"/>
      <c r="AJ385" s="174"/>
      <c r="AK385" s="174"/>
      <c r="AL385" s="174"/>
      <c r="AM385" s="174"/>
      <c r="AN385" s="174"/>
      <c r="AO385" s="164" t="s">
        <v>105</v>
      </c>
      <c r="AP385" s="164"/>
      <c r="AQ385" s="164"/>
      <c r="AR385" s="164"/>
      <c r="AS385" s="164"/>
      <c r="AT385" s="164"/>
      <c r="AU385" s="164"/>
      <c r="AV385" s="164"/>
      <c r="AW385" s="164"/>
      <c r="AX385" s="164"/>
      <c r="AY385" s="164"/>
      <c r="AZ385" s="164"/>
      <c r="BA385" s="164"/>
      <c r="BB385" s="164"/>
      <c r="BC385" s="164"/>
      <c r="BD385" s="164"/>
      <c r="BE385" s="164"/>
      <c r="BF385" s="164"/>
      <c r="BG385" s="164"/>
      <c r="BH385" s="164"/>
    </row>
    <row r="386" spans="1:60" s="8" customFormat="1" ht="15.75" customHeight="1" x14ac:dyDescent="0.25">
      <c r="A386" s="78"/>
      <c r="B386" s="40"/>
      <c r="C386" s="78"/>
      <c r="D386" s="88"/>
      <c r="E386" s="88"/>
      <c r="F386" s="88"/>
      <c r="G386" s="88"/>
      <c r="H386" s="88"/>
      <c r="I386" s="88"/>
      <c r="J386" s="88"/>
      <c r="K386" s="88"/>
      <c r="L386" s="88"/>
      <c r="M386" s="88"/>
      <c r="N386" s="88"/>
      <c r="O386" s="88"/>
      <c r="P386" s="88"/>
      <c r="Q386" s="88"/>
      <c r="R386" s="88"/>
      <c r="S386" s="88"/>
      <c r="T386" s="88"/>
      <c r="U386" s="39"/>
      <c r="V386" s="40"/>
      <c r="W386" s="39"/>
      <c r="X386" s="34"/>
      <c r="Y386" s="34"/>
      <c r="Z386" s="34"/>
      <c r="AA386" s="34"/>
      <c r="AB386" s="88"/>
      <c r="AC386" s="88"/>
      <c r="AD386" s="88"/>
      <c r="AE386" s="88"/>
      <c r="AF386" s="88"/>
      <c r="AG386" s="88"/>
      <c r="AH386" s="88"/>
      <c r="AI386" s="88"/>
      <c r="AJ386" s="88"/>
      <c r="AK386" s="88"/>
      <c r="AL386" s="88"/>
      <c r="AM386" s="88"/>
      <c r="AN386" s="34"/>
      <c r="AO386" s="71" t="s">
        <v>127</v>
      </c>
      <c r="AP386" s="65" t="str">
        <f>'[1]ГАСТРОНОМИЯ, ВЫПЕЧКА'!$E$310</f>
        <v xml:space="preserve">Сдоба </v>
      </c>
      <c r="AQ386" s="71">
        <f>'[1]ГАСТРОНОМИЯ, ВЫПЕЧКА'!$E$313</f>
        <v>80</v>
      </c>
      <c r="AR386" s="119">
        <f>'[1]ГАСТРОНОМИЯ, ВЫПЕЧКА'!$A$333</f>
        <v>6.5</v>
      </c>
      <c r="AS386" s="119">
        <f>'[1]ГАСТРОНОМИЯ, ВЫПЕЧКА'!$C$333</f>
        <v>5.3</v>
      </c>
      <c r="AT386" s="119">
        <f>'[1]ГАСТРОНОМИЯ, ВЫПЕЧКА'!$E$333</f>
        <v>33.200000000000003</v>
      </c>
      <c r="AU386" s="119">
        <f>'[1]ГАСТРОНОМИЯ, ВЫПЕЧКА'!$G$333</f>
        <v>136.30000000000001</v>
      </c>
      <c r="AV386" s="109">
        <v>0.1</v>
      </c>
      <c r="AW386" s="109">
        <v>1.2</v>
      </c>
      <c r="AX386" s="109">
        <v>3.97</v>
      </c>
      <c r="AY386" s="109">
        <v>0</v>
      </c>
      <c r="AZ386" s="109">
        <v>3.06</v>
      </c>
      <c r="BA386" s="109">
        <v>10.09</v>
      </c>
      <c r="BB386" s="109">
        <v>7.1</v>
      </c>
      <c r="BC386" s="109">
        <v>0.3</v>
      </c>
      <c r="BD386" s="109">
        <v>15</v>
      </c>
      <c r="BE386" s="109">
        <v>0</v>
      </c>
      <c r="BF386" s="109">
        <v>0</v>
      </c>
      <c r="BG386" s="109">
        <v>0</v>
      </c>
      <c r="BH386" s="109">
        <f>'[1]ГАСТРОНОМИЯ, ВЫПЕЧКА'!$I$333</f>
        <v>0</v>
      </c>
    </row>
    <row r="387" spans="1:60" s="8" customFormat="1" ht="15.75" customHeight="1" x14ac:dyDescent="0.25">
      <c r="A387" s="78"/>
      <c r="B387" s="40"/>
      <c r="C387" s="78"/>
      <c r="D387" s="88"/>
      <c r="E387" s="88"/>
      <c r="F387" s="88"/>
      <c r="G387" s="88"/>
      <c r="H387" s="88"/>
      <c r="I387" s="88"/>
      <c r="J387" s="88"/>
      <c r="K387" s="88"/>
      <c r="L387" s="88"/>
      <c r="M387" s="88"/>
      <c r="N387" s="88"/>
      <c r="O387" s="88"/>
      <c r="P387" s="88"/>
      <c r="Q387" s="88"/>
      <c r="R387" s="88"/>
      <c r="S387" s="88"/>
      <c r="T387" s="88"/>
      <c r="U387" s="39"/>
      <c r="V387" s="40"/>
      <c r="W387" s="39"/>
      <c r="X387" s="34"/>
      <c r="Y387" s="34"/>
      <c r="Z387" s="34"/>
      <c r="AA387" s="34"/>
      <c r="AB387" s="88"/>
      <c r="AC387" s="88"/>
      <c r="AD387" s="88"/>
      <c r="AE387" s="88"/>
      <c r="AF387" s="88"/>
      <c r="AG387" s="88"/>
      <c r="AH387" s="88"/>
      <c r="AI387" s="88"/>
      <c r="AJ387" s="88"/>
      <c r="AK387" s="88"/>
      <c r="AL387" s="88"/>
      <c r="AM387" s="88"/>
      <c r="AN387" s="34"/>
      <c r="AO387" s="70" t="s">
        <v>153</v>
      </c>
      <c r="AP387" s="65" t="str">
        <f>'[1]ГАСТРОНОМИЯ, ВЫПЕЧКА'!$P$180</f>
        <v>Сыр порционный</v>
      </c>
      <c r="AQ387" s="71">
        <f>'[1]ГАСТРОНОМИЯ, ВЫПЕЧКА'!$AA$183</f>
        <v>50</v>
      </c>
      <c r="AR387" s="120">
        <f>'[1]ГАСТРОНОМИЯ, ВЫПЕЧКА'!$W$201</f>
        <v>9.5</v>
      </c>
      <c r="AS387" s="120">
        <f>'[1]ГАСТРОНОМИЯ, ВЫПЕЧКА'!$Y$201</f>
        <v>12.5</v>
      </c>
      <c r="AT387" s="120">
        <f>'[1]ГАСТРОНОМИЯ, ВЫПЕЧКА'!$AA$201</f>
        <v>0.1</v>
      </c>
      <c r="AU387" s="120">
        <f>'[1]ГАСТРОНОМИЯ, ВЫПЕЧКА'!$AC$201</f>
        <v>151.625</v>
      </c>
      <c r="AV387" s="120">
        <v>3.3333333333333333E-2</v>
      </c>
      <c r="AW387" s="120">
        <v>0</v>
      </c>
      <c r="AX387" s="120">
        <v>1.4333333333333333</v>
      </c>
      <c r="AY387" s="120">
        <v>0</v>
      </c>
      <c r="AZ387" s="120">
        <v>459</v>
      </c>
      <c r="BA387" s="120">
        <v>121.3</v>
      </c>
      <c r="BB387" s="120">
        <v>23.333333333333332</v>
      </c>
      <c r="BC387" s="120">
        <v>0.66666666666666663</v>
      </c>
      <c r="BD387" s="120">
        <v>301.7</v>
      </c>
      <c r="BE387" s="120">
        <v>0</v>
      </c>
      <c r="BF387" s="120">
        <v>0</v>
      </c>
      <c r="BG387" s="120">
        <v>0</v>
      </c>
      <c r="BH387" s="120">
        <f>'[1]ГАСТРОНОМИЯ, ВЫПЕЧКА'!$AE$201</f>
        <v>0.25</v>
      </c>
    </row>
    <row r="388" spans="1:60" s="8" customFormat="1" ht="15.75" customHeight="1" x14ac:dyDescent="0.25">
      <c r="A388" s="79"/>
      <c r="B388" s="38"/>
      <c r="C388" s="78"/>
      <c r="D388" s="89"/>
      <c r="E388" s="89"/>
      <c r="F388" s="89"/>
      <c r="G388" s="89"/>
      <c r="H388" s="89"/>
      <c r="I388" s="89"/>
      <c r="J388" s="89"/>
      <c r="K388" s="89"/>
      <c r="L388" s="89"/>
      <c r="M388" s="89"/>
      <c r="N388" s="89"/>
      <c r="O388" s="89"/>
      <c r="P388" s="89"/>
      <c r="Q388" s="89"/>
      <c r="R388" s="89"/>
      <c r="S388" s="89"/>
      <c r="T388" s="89"/>
      <c r="U388" s="37"/>
      <c r="V388" s="38"/>
      <c r="W388" s="39"/>
      <c r="X388" s="33"/>
      <c r="Y388" s="33"/>
      <c r="Z388" s="33"/>
      <c r="AA388" s="33"/>
      <c r="AB388" s="89"/>
      <c r="AC388" s="89"/>
      <c r="AD388" s="89"/>
      <c r="AE388" s="89"/>
      <c r="AF388" s="89"/>
      <c r="AG388" s="89"/>
      <c r="AH388" s="89"/>
      <c r="AI388" s="89"/>
      <c r="AJ388" s="89"/>
      <c r="AK388" s="89"/>
      <c r="AL388" s="89"/>
      <c r="AM388" s="89"/>
      <c r="AN388" s="33"/>
      <c r="AO388" s="70" t="s">
        <v>19</v>
      </c>
      <c r="AP388" s="65" t="str">
        <f>'[1]ФРУКТЫ, ОВОЩИ'!$P$11</f>
        <v>Фрукты свежие (яблоки)</v>
      </c>
      <c r="AQ388" s="71">
        <f>'[1]ФРУКТЫ, ОВОЩИ'!$E$14</f>
        <v>100</v>
      </c>
      <c r="AR388" s="109">
        <f>'[1]ФРУКТЫ, ОВОЩИ'!$A$27</f>
        <v>0.4</v>
      </c>
      <c r="AS388" s="109">
        <f>'[1]ФРУКТЫ, ОВОЩИ'!$C$27</f>
        <v>0.4</v>
      </c>
      <c r="AT388" s="109">
        <f>'[1]ФРУКТЫ, ОВОЩИ'!$E$27</f>
        <v>10.4</v>
      </c>
      <c r="AU388" s="109">
        <f>'[1]ФРУКТЫ, ОВОЩИ'!$G$27</f>
        <v>45</v>
      </c>
      <c r="AV388" s="109">
        <v>7.0000000000000007E-2</v>
      </c>
      <c r="AW388" s="109">
        <v>0</v>
      </c>
      <c r="AX388" s="109">
        <v>0.14000000000000001</v>
      </c>
      <c r="AY388" s="109">
        <v>0</v>
      </c>
      <c r="AZ388" s="109">
        <v>36</v>
      </c>
      <c r="BA388" s="109">
        <v>61.2</v>
      </c>
      <c r="BB388" s="109">
        <v>10.8</v>
      </c>
      <c r="BC388" s="109">
        <v>0.3</v>
      </c>
      <c r="BD388" s="109">
        <v>45</v>
      </c>
      <c r="BE388" s="109">
        <v>0</v>
      </c>
      <c r="BF388" s="109">
        <v>0</v>
      </c>
      <c r="BG388" s="109">
        <v>0</v>
      </c>
      <c r="BH388" s="109">
        <f>'[1]ФРУКТЫ, ОВОЩИ'!$I$27</f>
        <v>10</v>
      </c>
    </row>
    <row r="389" spans="1:60" s="8" customFormat="1" ht="15.75" customHeight="1" x14ac:dyDescent="0.25">
      <c r="A389" s="79"/>
      <c r="B389" s="41"/>
      <c r="C389" s="78"/>
      <c r="D389" s="89"/>
      <c r="E389" s="89"/>
      <c r="F389" s="89"/>
      <c r="G389" s="89"/>
      <c r="H389" s="89"/>
      <c r="I389" s="89"/>
      <c r="J389" s="89"/>
      <c r="K389" s="89"/>
      <c r="L389" s="89"/>
      <c r="M389" s="89"/>
      <c r="N389" s="89"/>
      <c r="O389" s="89"/>
      <c r="P389" s="89"/>
      <c r="Q389" s="89"/>
      <c r="R389" s="89"/>
      <c r="S389" s="89"/>
      <c r="T389" s="89"/>
      <c r="U389" s="37"/>
      <c r="V389" s="41"/>
      <c r="W389" s="39"/>
      <c r="X389" s="33"/>
      <c r="Y389" s="33"/>
      <c r="Z389" s="33"/>
      <c r="AA389" s="33"/>
      <c r="AB389" s="89"/>
      <c r="AC389" s="89"/>
      <c r="AD389" s="89"/>
      <c r="AE389" s="89"/>
      <c r="AF389" s="89"/>
      <c r="AG389" s="89"/>
      <c r="AH389" s="89"/>
      <c r="AI389" s="89"/>
      <c r="AJ389" s="89"/>
      <c r="AK389" s="89"/>
      <c r="AL389" s="89"/>
      <c r="AM389" s="89"/>
      <c r="AN389" s="33"/>
      <c r="AO389" s="70" t="s">
        <v>47</v>
      </c>
      <c r="AP389" s="65" t="str">
        <f>[1]НАПИТКИ!$P$442</f>
        <v>Чай фруктовый</v>
      </c>
      <c r="AQ389" s="71">
        <f>[1]НАПИТКИ!$P$445</f>
        <v>200</v>
      </c>
      <c r="AR389" s="120">
        <f>[1]НАПИТКИ!$L$458</f>
        <v>0.55555555555555558</v>
      </c>
      <c r="AS389" s="120">
        <f>[1]НАПИТКИ!$N$458</f>
        <v>0</v>
      </c>
      <c r="AT389" s="120">
        <f>[1]НАПИТКИ!$P$458</f>
        <v>10.333333333333334</v>
      </c>
      <c r="AU389" s="120">
        <f>[1]НАПИТКИ!$R$458</f>
        <v>61.777777777777779</v>
      </c>
      <c r="AV389" s="120">
        <v>0.02</v>
      </c>
      <c r="AW389" s="120">
        <v>0</v>
      </c>
      <c r="AX389" s="120">
        <v>3.4</v>
      </c>
      <c r="AY389" s="120">
        <v>0</v>
      </c>
      <c r="AZ389" s="120">
        <v>21.2</v>
      </c>
      <c r="BA389" s="120">
        <v>22.6</v>
      </c>
      <c r="BB389" s="120">
        <v>10.199999999999999</v>
      </c>
      <c r="BC389" s="120">
        <v>0.5</v>
      </c>
      <c r="BD389" s="120">
        <v>48.5</v>
      </c>
      <c r="BE389" s="120">
        <v>0</v>
      </c>
      <c r="BF389" s="120">
        <v>0</v>
      </c>
      <c r="BG389" s="120">
        <v>0.05</v>
      </c>
      <c r="BH389" s="120">
        <f>[1]НАПИТКИ!$T$458</f>
        <v>4.4444444444444446E-2</v>
      </c>
    </row>
    <row r="390" spans="1:60" s="8" customFormat="1" ht="15.75" customHeight="1" x14ac:dyDescent="0.25">
      <c r="A390" s="81"/>
      <c r="B390" s="43"/>
      <c r="C390" s="103"/>
      <c r="D390" s="91"/>
      <c r="E390" s="91"/>
      <c r="F390" s="91"/>
      <c r="G390" s="91"/>
      <c r="H390" s="91"/>
      <c r="I390" s="91"/>
      <c r="J390" s="91"/>
      <c r="K390" s="91"/>
      <c r="L390" s="91"/>
      <c r="M390" s="91"/>
      <c r="N390" s="91"/>
      <c r="O390" s="91"/>
      <c r="P390" s="91"/>
      <c r="Q390" s="91"/>
      <c r="R390" s="91"/>
      <c r="S390" s="91"/>
      <c r="T390" s="91"/>
      <c r="U390" s="47"/>
      <c r="V390" s="43"/>
      <c r="W390" s="44"/>
      <c r="X390" s="35"/>
      <c r="Y390" s="35"/>
      <c r="Z390" s="35"/>
      <c r="AA390" s="35"/>
      <c r="AB390" s="91"/>
      <c r="AC390" s="91"/>
      <c r="AD390" s="91"/>
      <c r="AE390" s="91"/>
      <c r="AF390" s="91"/>
      <c r="AG390" s="91"/>
      <c r="AH390" s="91"/>
      <c r="AI390" s="91"/>
      <c r="AJ390" s="91"/>
      <c r="AK390" s="91"/>
      <c r="AL390" s="91"/>
      <c r="AM390" s="91"/>
      <c r="AN390" s="35"/>
      <c r="AO390" s="77"/>
      <c r="AP390" s="25" t="s">
        <v>6</v>
      </c>
      <c r="AQ390" s="102">
        <f>SUM(AQ386:AQ389)</f>
        <v>430</v>
      </c>
      <c r="AR390" s="124">
        <f>SUM(AR386:AR389)</f>
        <v>16.955555555555556</v>
      </c>
      <c r="AS390" s="124">
        <f t="shared" ref="AS390:BH390" si="543">SUM(AS386:AS389)</f>
        <v>18.2</v>
      </c>
      <c r="AT390" s="124">
        <f>SUM(AT386:AT388)</f>
        <v>43.7</v>
      </c>
      <c r="AU390" s="124">
        <f>SUM(AU386:AU388)</f>
        <v>332.92500000000001</v>
      </c>
      <c r="AV390" s="124">
        <f t="shared" ref="AV390:BG390" si="544">SUM(AV386:AV389)</f>
        <v>0.22333333333333333</v>
      </c>
      <c r="AW390" s="124">
        <f t="shared" si="544"/>
        <v>1.2</v>
      </c>
      <c r="AX390" s="124">
        <f t="shared" si="544"/>
        <v>8.9433333333333334</v>
      </c>
      <c r="AY390" s="124">
        <f t="shared" si="544"/>
        <v>0</v>
      </c>
      <c r="AZ390" s="124">
        <f t="shared" si="544"/>
        <v>519.26</v>
      </c>
      <c r="BA390" s="124">
        <f t="shared" si="544"/>
        <v>215.18999999999997</v>
      </c>
      <c r="BB390" s="124">
        <f t="shared" si="544"/>
        <v>51.433333333333337</v>
      </c>
      <c r="BC390" s="124">
        <f t="shared" si="544"/>
        <v>1.7666666666666666</v>
      </c>
      <c r="BD390" s="124">
        <f t="shared" si="544"/>
        <v>410.2</v>
      </c>
      <c r="BE390" s="124">
        <f t="shared" si="544"/>
        <v>0</v>
      </c>
      <c r="BF390" s="124">
        <f t="shared" si="544"/>
        <v>0</v>
      </c>
      <c r="BG390" s="124">
        <f t="shared" si="544"/>
        <v>0.05</v>
      </c>
      <c r="BH390" s="124">
        <f t="shared" si="543"/>
        <v>10.294444444444444</v>
      </c>
    </row>
    <row r="391" spans="1:60" s="8" customFormat="1" ht="15.75" customHeight="1" x14ac:dyDescent="0.25">
      <c r="A391" s="81"/>
      <c r="B391" s="47"/>
      <c r="C391" s="103"/>
      <c r="D391" s="91"/>
      <c r="E391" s="91"/>
      <c r="F391" s="91"/>
      <c r="G391" s="91"/>
      <c r="H391" s="91"/>
      <c r="I391" s="91"/>
      <c r="J391" s="91"/>
      <c r="K391" s="91"/>
      <c r="L391" s="91"/>
      <c r="M391" s="91"/>
      <c r="N391" s="91"/>
      <c r="O391" s="91"/>
      <c r="P391" s="91"/>
      <c r="Q391" s="91"/>
      <c r="R391" s="91"/>
      <c r="S391" s="91"/>
      <c r="T391" s="91"/>
      <c r="U391" s="47"/>
      <c r="V391" s="47"/>
      <c r="W391" s="44"/>
      <c r="X391" s="35"/>
      <c r="Y391" s="35"/>
      <c r="Z391" s="35"/>
      <c r="AA391" s="35"/>
      <c r="AB391" s="91"/>
      <c r="AC391" s="91"/>
      <c r="AD391" s="91"/>
      <c r="AE391" s="91"/>
      <c r="AF391" s="91"/>
      <c r="AG391" s="91"/>
      <c r="AH391" s="91"/>
      <c r="AI391" s="91"/>
      <c r="AJ391" s="91"/>
      <c r="AK391" s="91"/>
      <c r="AL391" s="91"/>
      <c r="AM391" s="91"/>
      <c r="AN391" s="35"/>
      <c r="AO391" s="72"/>
      <c r="AP391" s="12" t="s">
        <v>5</v>
      </c>
      <c r="AQ391" s="98">
        <f t="shared" ref="AQ391:BH391" si="545">AQ374+AQ384+AQ390</f>
        <v>1940</v>
      </c>
      <c r="AR391" s="125">
        <f t="shared" si="545"/>
        <v>57.462222222222216</v>
      </c>
      <c r="AS391" s="125">
        <f t="shared" si="545"/>
        <v>54.546333333333337</v>
      </c>
      <c r="AT391" s="125">
        <f t="shared" si="545"/>
        <v>201.99444444444441</v>
      </c>
      <c r="AU391" s="125">
        <f t="shared" si="545"/>
        <v>1718.7694444444444</v>
      </c>
      <c r="AV391" s="125">
        <f t="shared" ref="AV391:BG391" si="546">AV374+AV384+AV390</f>
        <v>0.88673809523809521</v>
      </c>
      <c r="AW391" s="125">
        <f t="shared" si="546"/>
        <v>1.3</v>
      </c>
      <c r="AX391" s="125">
        <f t="shared" si="546"/>
        <v>447.02822222222215</v>
      </c>
      <c r="AY391" s="125">
        <f t="shared" si="546"/>
        <v>12.594444444444445</v>
      </c>
      <c r="AZ391" s="125">
        <f t="shared" si="546"/>
        <v>1182.2194841269841</v>
      </c>
      <c r="BA391" s="125">
        <f t="shared" si="546"/>
        <v>955.29103174603165</v>
      </c>
      <c r="BB391" s="125">
        <f t="shared" si="546"/>
        <v>235.36418253968253</v>
      </c>
      <c r="BC391" s="125">
        <f t="shared" si="546"/>
        <v>15.554174603174602</v>
      </c>
      <c r="BD391" s="125">
        <f t="shared" si="546"/>
        <v>1149.7157936507938</v>
      </c>
      <c r="BE391" s="125">
        <f t="shared" si="546"/>
        <v>0</v>
      </c>
      <c r="BF391" s="125">
        <f t="shared" si="546"/>
        <v>0</v>
      </c>
      <c r="BG391" s="125">
        <f t="shared" si="546"/>
        <v>0.05</v>
      </c>
      <c r="BH391" s="125">
        <f t="shared" si="545"/>
        <v>62.196666666666665</v>
      </c>
    </row>
    <row r="392" spans="1:60" s="8" customFormat="1" ht="22.5" customHeight="1" x14ac:dyDescent="0.25">
      <c r="A392" s="81"/>
      <c r="B392" s="47"/>
      <c r="C392" s="103"/>
      <c r="D392" s="91"/>
      <c r="E392" s="91"/>
      <c r="F392" s="91"/>
      <c r="G392" s="91"/>
      <c r="H392" s="91"/>
      <c r="I392" s="91"/>
      <c r="J392" s="91"/>
      <c r="K392" s="91"/>
      <c r="L392" s="91"/>
      <c r="M392" s="91"/>
      <c r="N392" s="91"/>
      <c r="O392" s="91"/>
      <c r="P392" s="91"/>
      <c r="Q392" s="91"/>
      <c r="R392" s="91"/>
      <c r="S392" s="91"/>
      <c r="T392" s="91"/>
      <c r="U392" s="47"/>
      <c r="V392" s="47"/>
      <c r="W392" s="44"/>
      <c r="X392" s="35"/>
      <c r="Y392" s="35"/>
      <c r="Z392" s="35"/>
      <c r="AA392" s="35"/>
      <c r="AB392" s="91"/>
      <c r="AC392" s="91"/>
      <c r="AD392" s="91"/>
      <c r="AE392" s="91"/>
      <c r="AF392" s="91"/>
      <c r="AG392" s="91"/>
      <c r="AH392" s="91"/>
      <c r="AI392" s="91"/>
      <c r="AJ392" s="91"/>
      <c r="AK392" s="91"/>
      <c r="AL392" s="91"/>
      <c r="AM392" s="91"/>
      <c r="AN392" s="35"/>
      <c r="AO392" s="80"/>
      <c r="AP392" s="47"/>
      <c r="AQ392" s="103"/>
      <c r="AR392" s="144"/>
      <c r="AS392" s="144"/>
      <c r="AT392" s="144"/>
      <c r="AU392" s="144"/>
      <c r="AV392" s="144"/>
      <c r="AW392" s="144"/>
      <c r="AX392" s="144"/>
      <c r="AY392" s="144"/>
      <c r="AZ392" s="144"/>
      <c r="BA392" s="144"/>
      <c r="BB392" s="144"/>
      <c r="BC392" s="144"/>
      <c r="BD392" s="144"/>
      <c r="BE392" s="144"/>
      <c r="BF392" s="144"/>
      <c r="BG392" s="144"/>
      <c r="BH392" s="144"/>
    </row>
    <row r="393" spans="1:60" s="8" customFormat="1" ht="15.75" customHeight="1" x14ac:dyDescent="0.25">
      <c r="A393" s="82"/>
      <c r="B393" s="49"/>
      <c r="C393" s="105"/>
      <c r="D393" s="92"/>
      <c r="E393" s="92"/>
      <c r="F393" s="92"/>
      <c r="G393" s="92"/>
      <c r="H393" s="92"/>
      <c r="I393" s="92"/>
      <c r="J393" s="92"/>
      <c r="K393" s="92"/>
      <c r="L393" s="92"/>
      <c r="M393" s="92"/>
      <c r="N393" s="92"/>
      <c r="O393" s="92"/>
      <c r="P393" s="92"/>
      <c r="Q393" s="92"/>
      <c r="R393" s="92"/>
      <c r="S393" s="92"/>
      <c r="T393" s="91"/>
      <c r="U393" s="48"/>
      <c r="V393" s="49"/>
      <c r="W393" s="50"/>
      <c r="X393" s="51"/>
      <c r="Y393" s="51"/>
      <c r="Z393" s="51"/>
      <c r="AA393" s="51"/>
      <c r="AB393" s="92"/>
      <c r="AC393" s="92"/>
      <c r="AD393" s="92"/>
      <c r="AE393" s="92"/>
      <c r="AF393" s="92"/>
      <c r="AG393" s="92"/>
      <c r="AH393" s="92"/>
      <c r="AI393" s="92"/>
      <c r="AJ393" s="92"/>
      <c r="AK393" s="92"/>
      <c r="AL393" s="92"/>
      <c r="AM393" s="92"/>
      <c r="AN393" s="35"/>
      <c r="AO393" s="72"/>
      <c r="AP393" s="12" t="s">
        <v>4</v>
      </c>
      <c r="AQ393" s="98">
        <f t="shared" ref="AQ393:BH393" si="547">AQ241+AQ271+AQ300+AQ330+AQ361+AQ391</f>
        <v>10940</v>
      </c>
      <c r="AR393" s="126">
        <f t="shared" si="547"/>
        <v>346.94849852761621</v>
      </c>
      <c r="AS393" s="126">
        <f t="shared" si="547"/>
        <v>350.20233089133092</v>
      </c>
      <c r="AT393" s="126">
        <f t="shared" si="547"/>
        <v>1407.2438766788764</v>
      </c>
      <c r="AU393" s="125">
        <f t="shared" si="547"/>
        <v>10073.618831430009</v>
      </c>
      <c r="AV393" s="125">
        <f t="shared" ref="AV393:BG393" si="548">AV241+AV271+AV300+AV330+AV361+AV391</f>
        <v>4.0375555555555556</v>
      </c>
      <c r="AW393" s="125">
        <f t="shared" si="548"/>
        <v>6.8220634920634922</v>
      </c>
      <c r="AX393" s="125">
        <f t="shared" si="548"/>
        <v>3557.7836666666662</v>
      </c>
      <c r="AY393" s="125">
        <f t="shared" si="548"/>
        <v>34.369444444444447</v>
      </c>
      <c r="AZ393" s="125">
        <f t="shared" si="548"/>
        <v>4963.9576666666662</v>
      </c>
      <c r="BA393" s="125">
        <f t="shared" si="548"/>
        <v>4096.6350000000002</v>
      </c>
      <c r="BB393" s="125">
        <f t="shared" si="548"/>
        <v>1139.1728333333333</v>
      </c>
      <c r="BC393" s="125">
        <f t="shared" si="548"/>
        <v>79.10138095238095</v>
      </c>
      <c r="BD393" s="125">
        <f t="shared" si="548"/>
        <v>4802.4288888888896</v>
      </c>
      <c r="BE393" s="125">
        <f t="shared" si="548"/>
        <v>0.05</v>
      </c>
      <c r="BF393" s="125">
        <f t="shared" si="548"/>
        <v>0</v>
      </c>
      <c r="BG393" s="125">
        <f t="shared" si="548"/>
        <v>9.0500000000000007</v>
      </c>
      <c r="BH393" s="125">
        <f t="shared" si="547"/>
        <v>430.54495726495725</v>
      </c>
    </row>
    <row r="394" spans="1:60" ht="15.75" customHeight="1" x14ac:dyDescent="0.25">
      <c r="A394" s="80"/>
      <c r="B394" s="47"/>
      <c r="C394" s="103"/>
      <c r="D394" s="91"/>
      <c r="E394" s="91"/>
      <c r="F394" s="91"/>
      <c r="G394" s="91"/>
      <c r="H394" s="91"/>
      <c r="I394" s="91"/>
      <c r="J394" s="91"/>
      <c r="K394" s="91"/>
      <c r="L394" s="91"/>
      <c r="M394" s="91"/>
      <c r="N394" s="91"/>
      <c r="O394" s="91"/>
      <c r="P394" s="91"/>
      <c r="Q394" s="91"/>
      <c r="R394" s="91"/>
      <c r="S394" s="91"/>
      <c r="T394" s="91"/>
      <c r="U394" s="42"/>
      <c r="V394" s="47"/>
      <c r="W394" s="44"/>
      <c r="X394" s="35"/>
      <c r="Y394" s="35"/>
      <c r="Z394" s="35"/>
      <c r="AA394" s="35"/>
      <c r="AB394" s="91"/>
      <c r="AC394" s="91"/>
      <c r="AD394" s="91"/>
      <c r="AE394" s="91"/>
      <c r="AF394" s="91"/>
      <c r="AG394" s="91"/>
      <c r="AH394" s="91"/>
      <c r="AI394" s="91"/>
      <c r="AJ394" s="91"/>
      <c r="AK394" s="91"/>
      <c r="AL394" s="91"/>
      <c r="AM394" s="91"/>
      <c r="AN394" s="35"/>
      <c r="AO394" s="77"/>
      <c r="AP394" s="25" t="s">
        <v>3</v>
      </c>
      <c r="AQ394" s="102">
        <f t="shared" ref="AQ394:BH394" si="549">AQ209+AQ393</f>
        <v>19880</v>
      </c>
      <c r="AR394" s="124">
        <f t="shared" si="549"/>
        <v>664.14680097680093</v>
      </c>
      <c r="AS394" s="124">
        <f t="shared" si="549"/>
        <v>685.39532844932842</v>
      </c>
      <c r="AT394" s="124">
        <f t="shared" si="549"/>
        <v>2897.4674872513106</v>
      </c>
      <c r="AU394" s="124">
        <f t="shared" si="549"/>
        <v>20268.252434101847</v>
      </c>
      <c r="AV394" s="124">
        <f t="shared" ref="AV394:BG394" si="550">AV209+AV393</f>
        <v>9.9121111111111109</v>
      </c>
      <c r="AW394" s="124">
        <f t="shared" si="550"/>
        <v>13.328730158730158</v>
      </c>
      <c r="AX394" s="124">
        <f t="shared" si="550"/>
        <v>6481.5814444444441</v>
      </c>
      <c r="AY394" s="124">
        <f t="shared" si="550"/>
        <v>75.284444444444446</v>
      </c>
      <c r="AZ394" s="124">
        <f t="shared" si="550"/>
        <v>8839.302777777777</v>
      </c>
      <c r="BA394" s="124">
        <f t="shared" si="550"/>
        <v>8699.3528333333343</v>
      </c>
      <c r="BB394" s="124">
        <f t="shared" si="550"/>
        <v>2162.149611111111</v>
      </c>
      <c r="BC394" s="124">
        <f t="shared" si="550"/>
        <v>132.01460317460317</v>
      </c>
      <c r="BD394" s="124">
        <f t="shared" si="550"/>
        <v>8893.4416666666675</v>
      </c>
      <c r="BE394" s="124">
        <f t="shared" si="550"/>
        <v>0.16999999999999998</v>
      </c>
      <c r="BF394" s="124">
        <f t="shared" si="550"/>
        <v>0</v>
      </c>
      <c r="BG394" s="124">
        <f t="shared" si="550"/>
        <v>25.77</v>
      </c>
      <c r="BH394" s="124">
        <f t="shared" si="549"/>
        <v>829.45733283056813</v>
      </c>
    </row>
    <row r="395" spans="1:60" ht="15.75" customHeight="1" x14ac:dyDescent="0.25">
      <c r="A395" s="80"/>
      <c r="B395" s="47"/>
      <c r="C395" s="104"/>
      <c r="D395" s="91"/>
      <c r="E395" s="91"/>
      <c r="F395" s="91"/>
      <c r="G395" s="91"/>
      <c r="H395" s="91"/>
      <c r="I395" s="91"/>
      <c r="J395" s="91"/>
      <c r="K395" s="91"/>
      <c r="L395" s="91"/>
      <c r="M395" s="91"/>
      <c r="N395" s="91"/>
      <c r="O395" s="91"/>
      <c r="P395" s="91"/>
      <c r="Q395" s="91"/>
      <c r="R395" s="91"/>
      <c r="S395" s="91"/>
      <c r="T395" s="91"/>
      <c r="U395" s="42"/>
      <c r="V395" s="47"/>
      <c r="W395" s="46"/>
      <c r="X395" s="35"/>
      <c r="Y395" s="35"/>
      <c r="Z395" s="35"/>
      <c r="AA395" s="35"/>
      <c r="AB395" s="91"/>
      <c r="AC395" s="91"/>
      <c r="AD395" s="91"/>
      <c r="AE395" s="91"/>
      <c r="AF395" s="91"/>
      <c r="AG395" s="91"/>
      <c r="AH395" s="91"/>
      <c r="AI395" s="91"/>
      <c r="AJ395" s="91"/>
      <c r="AK395" s="91"/>
      <c r="AL395" s="91"/>
      <c r="AM395" s="91"/>
      <c r="AN395" s="35"/>
      <c r="AO395" s="72"/>
      <c r="AP395" s="12" t="s">
        <v>2</v>
      </c>
      <c r="AQ395" s="98">
        <f t="shared" ref="AQ395:BH395" si="551">AQ394/12</f>
        <v>1656.6666666666667</v>
      </c>
      <c r="AR395" s="125">
        <f t="shared" si="551"/>
        <v>55.345566748066744</v>
      </c>
      <c r="AS395" s="125">
        <f t="shared" si="551"/>
        <v>57.116277370777368</v>
      </c>
      <c r="AT395" s="125">
        <f t="shared" si="551"/>
        <v>241.4556239376092</v>
      </c>
      <c r="AU395" s="125">
        <f t="shared" si="551"/>
        <v>1689.021036175154</v>
      </c>
      <c r="AV395" s="125">
        <f t="shared" ref="AV395:BG395" si="552">AV394/12</f>
        <v>0.82600925925925928</v>
      </c>
      <c r="AW395" s="125">
        <f t="shared" si="552"/>
        <v>1.1107275132275132</v>
      </c>
      <c r="AX395" s="125">
        <f t="shared" si="552"/>
        <v>540.13178703703704</v>
      </c>
      <c r="AY395" s="125">
        <f t="shared" si="552"/>
        <v>6.2737037037037036</v>
      </c>
      <c r="AZ395" s="125">
        <f t="shared" si="552"/>
        <v>736.60856481481471</v>
      </c>
      <c r="BA395" s="125">
        <f t="shared" si="552"/>
        <v>724.94606944444456</v>
      </c>
      <c r="BB395" s="125">
        <f t="shared" si="552"/>
        <v>180.17913425925926</v>
      </c>
      <c r="BC395" s="125">
        <f t="shared" si="552"/>
        <v>11.001216931216931</v>
      </c>
      <c r="BD395" s="125">
        <f t="shared" si="552"/>
        <v>741.12013888888896</v>
      </c>
      <c r="BE395" s="125">
        <f t="shared" si="552"/>
        <v>1.4166666666666666E-2</v>
      </c>
      <c r="BF395" s="125">
        <f t="shared" si="552"/>
        <v>0</v>
      </c>
      <c r="BG395" s="125">
        <f t="shared" si="552"/>
        <v>2.1475</v>
      </c>
      <c r="BH395" s="125">
        <f t="shared" si="551"/>
        <v>69.12144440254734</v>
      </c>
    </row>
    <row r="397" spans="1:60" ht="18" customHeight="1" x14ac:dyDescent="0.25">
      <c r="A397" s="161"/>
      <c r="B397" s="161"/>
      <c r="U397" s="161"/>
      <c r="V397" s="161"/>
      <c r="AO397" s="161"/>
      <c r="AP397" s="161"/>
      <c r="AV397" s="149"/>
      <c r="AW397" s="149"/>
      <c r="AX397" s="149"/>
      <c r="AY397" s="149"/>
      <c r="AZ397" s="149"/>
      <c r="BA397" s="149"/>
      <c r="BB397" s="149"/>
      <c r="BC397" s="149"/>
      <c r="BD397" s="149"/>
      <c r="BE397" s="149"/>
      <c r="BF397" s="149"/>
      <c r="BG397" s="149"/>
    </row>
    <row r="398" spans="1:60" ht="15.75" x14ac:dyDescent="0.25">
      <c r="A398" s="175"/>
      <c r="B398" s="176"/>
      <c r="C398" s="176"/>
      <c r="D398" s="176"/>
      <c r="E398" s="176"/>
      <c r="F398" s="176"/>
      <c r="G398" s="176"/>
      <c r="H398" s="176"/>
      <c r="I398" s="176"/>
      <c r="J398" s="176"/>
      <c r="K398" s="176"/>
      <c r="L398" s="176"/>
      <c r="M398" s="176"/>
      <c r="N398" s="176"/>
      <c r="O398" s="176"/>
      <c r="P398" s="176"/>
      <c r="Q398" s="176"/>
      <c r="R398" s="176"/>
      <c r="S398" s="176"/>
      <c r="T398" s="176"/>
      <c r="U398" s="175"/>
      <c r="V398" s="176"/>
      <c r="W398" s="176"/>
      <c r="X398" s="176"/>
      <c r="Y398" s="176"/>
      <c r="Z398" s="176"/>
      <c r="AA398" s="176"/>
      <c r="AB398" s="176"/>
      <c r="AC398" s="176"/>
      <c r="AD398" s="176"/>
      <c r="AE398" s="176"/>
      <c r="AF398" s="176"/>
      <c r="AG398" s="176"/>
      <c r="AH398" s="176"/>
      <c r="AI398" s="176"/>
      <c r="AJ398" s="176"/>
      <c r="AK398" s="176"/>
      <c r="AL398" s="176"/>
      <c r="AM398" s="176"/>
      <c r="AN398" s="176"/>
      <c r="AO398" s="128"/>
      <c r="AP398" s="127"/>
      <c r="AQ398" s="103"/>
      <c r="AR398" s="144"/>
      <c r="AS398" s="144"/>
      <c r="AT398" s="144"/>
      <c r="AU398" s="144"/>
      <c r="AV398" s="144"/>
      <c r="AW398" s="144"/>
      <c r="AX398" s="144"/>
      <c r="AY398" s="144"/>
      <c r="AZ398" s="144"/>
      <c r="BA398" s="144"/>
      <c r="BB398" s="144"/>
      <c r="BC398" s="144"/>
      <c r="BD398" s="144"/>
      <c r="BE398" s="144"/>
      <c r="BF398" s="144"/>
      <c r="BG398" s="144"/>
      <c r="BH398" s="144"/>
    </row>
    <row r="399" spans="1:60" ht="15.75" x14ac:dyDescent="0.25">
      <c r="A399" s="175"/>
      <c r="B399" s="176"/>
      <c r="C399" s="176"/>
      <c r="D399" s="176"/>
      <c r="E399" s="176"/>
      <c r="F399" s="176"/>
      <c r="G399" s="176"/>
      <c r="H399" s="176"/>
      <c r="I399" s="176"/>
      <c r="J399" s="176"/>
      <c r="K399" s="176"/>
      <c r="L399" s="176"/>
      <c r="M399" s="176"/>
      <c r="N399" s="176"/>
      <c r="O399" s="176"/>
      <c r="P399" s="176"/>
      <c r="Q399" s="176"/>
      <c r="R399" s="176"/>
      <c r="S399" s="176"/>
      <c r="T399" s="176"/>
      <c r="U399" s="175"/>
      <c r="V399" s="176"/>
      <c r="W399" s="176"/>
      <c r="X399" s="176"/>
      <c r="Y399" s="176"/>
      <c r="Z399" s="176"/>
      <c r="AA399" s="176"/>
      <c r="AB399" s="176"/>
      <c r="AC399" s="176"/>
      <c r="AD399" s="176"/>
      <c r="AE399" s="176"/>
      <c r="AF399" s="176"/>
      <c r="AG399" s="176"/>
      <c r="AH399" s="176"/>
      <c r="AI399" s="176"/>
      <c r="AJ399" s="176"/>
      <c r="AK399" s="176"/>
      <c r="AL399" s="176"/>
      <c r="AM399" s="176"/>
      <c r="AN399" s="176"/>
      <c r="AO399" s="128"/>
      <c r="AP399" s="127"/>
      <c r="AQ399" s="127"/>
      <c r="AR399" s="127"/>
      <c r="AS399" s="127"/>
      <c r="AT399" s="127"/>
      <c r="AU399" s="127"/>
      <c r="AV399" s="149"/>
      <c r="AW399" s="149"/>
      <c r="AX399" s="149"/>
      <c r="AY399" s="149"/>
      <c r="AZ399" s="149"/>
      <c r="BA399" s="144"/>
      <c r="BB399" s="149"/>
      <c r="BC399" s="149"/>
      <c r="BD399" s="149"/>
      <c r="BE399" s="149"/>
      <c r="BF399" s="149"/>
      <c r="BG399" s="149"/>
      <c r="BH399" s="127"/>
    </row>
    <row r="400" spans="1:60" ht="15.75" x14ac:dyDescent="0.25">
      <c r="A400" s="177"/>
      <c r="B400" s="176"/>
      <c r="C400" s="176"/>
      <c r="D400" s="176"/>
      <c r="E400" s="176"/>
      <c r="F400" s="176"/>
      <c r="G400" s="176"/>
      <c r="H400" s="176"/>
      <c r="I400" s="176"/>
      <c r="J400" s="176"/>
      <c r="K400" s="176"/>
      <c r="L400" s="176"/>
      <c r="M400" s="176"/>
      <c r="N400" s="176"/>
      <c r="O400" s="176"/>
      <c r="P400" s="176"/>
      <c r="Q400" s="176"/>
      <c r="R400" s="176"/>
      <c r="S400" s="176"/>
      <c r="T400" s="176"/>
      <c r="U400" s="177"/>
      <c r="V400" s="176"/>
      <c r="W400" s="176"/>
      <c r="X400" s="176"/>
      <c r="Y400" s="176"/>
      <c r="Z400" s="176"/>
      <c r="AA400" s="176"/>
      <c r="AB400" s="176"/>
      <c r="AC400" s="176"/>
      <c r="AD400" s="176"/>
      <c r="AE400" s="176"/>
      <c r="AF400" s="176"/>
      <c r="AG400" s="176"/>
      <c r="AH400" s="176"/>
      <c r="AI400" s="176"/>
      <c r="AJ400" s="176"/>
      <c r="AK400" s="176"/>
      <c r="AL400" s="176"/>
      <c r="AM400" s="176"/>
      <c r="AN400" s="176"/>
      <c r="AO400" s="128"/>
      <c r="AP400" s="127"/>
      <c r="AQ400" s="127"/>
      <c r="AR400" s="127"/>
      <c r="AS400" s="127"/>
      <c r="AT400" s="127"/>
      <c r="AU400" s="127"/>
      <c r="AV400" s="127"/>
      <c r="AW400" s="127"/>
      <c r="AX400" s="127"/>
      <c r="AY400" s="127"/>
      <c r="AZ400" s="127"/>
      <c r="BA400" s="127"/>
      <c r="BB400" s="127"/>
      <c r="BC400" s="127"/>
      <c r="BD400" s="127"/>
      <c r="BE400" s="127"/>
      <c r="BF400" s="127"/>
      <c r="BG400" s="127"/>
      <c r="BH400" s="127"/>
    </row>
    <row r="401" spans="1:60" ht="15.75" x14ac:dyDescent="0.25">
      <c r="A401" s="178"/>
      <c r="B401" s="178"/>
      <c r="C401" s="178"/>
      <c r="D401" s="178"/>
      <c r="E401" s="178"/>
      <c r="F401" s="178"/>
      <c r="G401" s="178"/>
      <c r="H401" s="178"/>
      <c r="I401" s="178"/>
      <c r="J401" s="178"/>
      <c r="K401" s="178"/>
      <c r="L401" s="178"/>
      <c r="M401" s="178"/>
      <c r="N401" s="178"/>
      <c r="O401" s="178"/>
      <c r="P401" s="178"/>
      <c r="Q401" s="178"/>
      <c r="R401" s="178"/>
      <c r="S401" s="178"/>
      <c r="T401" s="178"/>
      <c r="U401" s="178"/>
      <c r="V401" s="178"/>
      <c r="W401" s="178"/>
      <c r="X401" s="178"/>
      <c r="Y401" s="178"/>
      <c r="Z401" s="178"/>
      <c r="AA401" s="178"/>
      <c r="AB401" s="178"/>
      <c r="AC401" s="178"/>
      <c r="AD401" s="178"/>
      <c r="AE401" s="178"/>
      <c r="AF401" s="178"/>
      <c r="AG401" s="178"/>
      <c r="AH401" s="178"/>
      <c r="AI401" s="178"/>
      <c r="AJ401" s="178"/>
      <c r="AK401" s="178"/>
      <c r="AL401" s="178"/>
      <c r="AM401" s="178"/>
      <c r="AN401" s="178"/>
      <c r="AO401" s="150"/>
      <c r="AP401" s="150"/>
      <c r="AQ401" s="150"/>
      <c r="AR401" s="150"/>
      <c r="AS401" s="150"/>
      <c r="AT401" s="150"/>
      <c r="AU401" s="150"/>
      <c r="AV401" s="150"/>
      <c r="AW401" s="150"/>
      <c r="AX401" s="150"/>
      <c r="AY401" s="150"/>
      <c r="AZ401" s="150"/>
      <c r="BA401" s="150"/>
      <c r="BB401" s="150"/>
      <c r="BC401" s="150"/>
      <c r="BD401" s="150"/>
      <c r="BE401" s="150"/>
      <c r="BF401" s="150"/>
      <c r="BG401" s="150"/>
      <c r="BH401" s="150"/>
    </row>
    <row r="402" spans="1:60" s="2" customFormat="1" ht="15" customHeight="1" x14ac:dyDescent="0.25">
      <c r="A402" s="84"/>
      <c r="B402" s="6"/>
      <c r="C402" s="107"/>
      <c r="D402" s="67"/>
      <c r="E402" s="67"/>
      <c r="F402" s="67"/>
      <c r="G402" s="67"/>
      <c r="H402" s="67"/>
      <c r="I402" s="67"/>
      <c r="J402" s="67"/>
      <c r="K402" s="67"/>
      <c r="L402" s="67"/>
      <c r="M402" s="67"/>
      <c r="N402" s="67"/>
      <c r="O402" s="67"/>
      <c r="P402" s="67"/>
      <c r="Q402" s="67"/>
      <c r="R402" s="67"/>
      <c r="S402" s="67"/>
      <c r="T402" s="67"/>
      <c r="U402" s="6"/>
      <c r="V402" s="6"/>
      <c r="W402" s="7"/>
      <c r="X402" s="6"/>
      <c r="Y402" s="6"/>
      <c r="Z402" s="6"/>
      <c r="AA402" s="6"/>
      <c r="AB402" s="67"/>
      <c r="AC402" s="67"/>
      <c r="AD402" s="67"/>
      <c r="AE402" s="67"/>
      <c r="AF402" s="67"/>
      <c r="AG402" s="67"/>
      <c r="AH402" s="67"/>
      <c r="AI402" s="67"/>
      <c r="AJ402" s="67"/>
      <c r="AK402" s="67"/>
      <c r="AL402" s="67"/>
      <c r="AM402" s="67"/>
      <c r="AN402" s="6"/>
      <c r="AO402" s="6"/>
      <c r="AP402" s="6"/>
      <c r="AQ402" s="7"/>
      <c r="AR402" s="6"/>
      <c r="AS402" s="6"/>
      <c r="AT402" s="6"/>
      <c r="AU402" s="6"/>
      <c r="AV402" s="67"/>
      <c r="AW402" s="67"/>
      <c r="AX402" s="67"/>
      <c r="AY402" s="67"/>
      <c r="AZ402" s="67"/>
      <c r="BA402" s="67"/>
      <c r="BB402" s="67"/>
      <c r="BC402" s="67"/>
      <c r="BD402" s="67"/>
      <c r="BE402" s="67"/>
      <c r="BF402" s="67"/>
      <c r="BG402" s="67"/>
      <c r="BH402" s="6"/>
    </row>
    <row r="417" spans="1:60" x14ac:dyDescent="0.25">
      <c r="A417" s="161"/>
      <c r="B417" s="161"/>
      <c r="C417" s="108"/>
      <c r="D417" s="93"/>
      <c r="E417" s="93"/>
      <c r="F417" s="93"/>
      <c r="G417" s="93"/>
      <c r="H417" s="93"/>
      <c r="I417" s="93"/>
      <c r="J417" s="93"/>
      <c r="K417" s="93"/>
      <c r="L417" s="93"/>
      <c r="M417" s="93"/>
      <c r="N417" s="93"/>
      <c r="O417" s="93"/>
      <c r="P417" s="93"/>
      <c r="Q417" s="93"/>
      <c r="R417" s="93"/>
      <c r="S417" s="93"/>
      <c r="T417" s="93"/>
      <c r="U417" s="161"/>
      <c r="V417" s="161"/>
      <c r="W417" s="5"/>
      <c r="X417" s="4"/>
      <c r="Y417" s="4"/>
      <c r="Z417" s="4"/>
      <c r="AA417" s="4"/>
      <c r="AB417" s="93"/>
      <c r="AC417" s="93"/>
      <c r="AD417" s="93"/>
      <c r="AE417" s="93"/>
      <c r="AF417" s="93"/>
      <c r="AG417" s="93"/>
      <c r="AH417" s="93"/>
      <c r="AI417" s="93"/>
      <c r="AJ417" s="93"/>
      <c r="AK417" s="93"/>
      <c r="AL417" s="93"/>
      <c r="AM417" s="93"/>
      <c r="AN417" s="4"/>
      <c r="AO417" s="161"/>
      <c r="AP417" s="161"/>
      <c r="AQ417" s="31"/>
      <c r="AR417" s="30"/>
      <c r="AS417" s="30"/>
      <c r="AT417" s="30"/>
      <c r="AU417" s="30"/>
      <c r="AV417" s="93"/>
      <c r="AW417" s="93"/>
      <c r="AX417" s="93"/>
      <c r="AY417" s="93"/>
      <c r="AZ417" s="93"/>
      <c r="BA417" s="93"/>
      <c r="BB417" s="93"/>
      <c r="BC417" s="93"/>
      <c r="BD417" s="93"/>
      <c r="BE417" s="93"/>
      <c r="BF417" s="93"/>
      <c r="BG417" s="93"/>
      <c r="BH417" s="30"/>
    </row>
    <row r="418" spans="1:60" x14ac:dyDescent="0.25">
      <c r="A418" s="162"/>
      <c r="B418" s="163"/>
      <c r="C418" s="163"/>
      <c r="D418" s="163"/>
      <c r="E418" s="163"/>
      <c r="F418" s="163"/>
      <c r="G418" s="163"/>
      <c r="H418" s="163"/>
      <c r="I418" s="163"/>
      <c r="J418" s="163"/>
      <c r="K418" s="163"/>
      <c r="L418" s="163"/>
      <c r="M418" s="163"/>
      <c r="N418" s="163"/>
      <c r="O418" s="163"/>
      <c r="P418" s="163"/>
      <c r="Q418" s="163"/>
      <c r="R418" s="163"/>
      <c r="S418" s="163"/>
      <c r="T418" s="163"/>
      <c r="U418" s="162"/>
      <c r="V418" s="163"/>
      <c r="W418" s="163"/>
      <c r="X418" s="163"/>
      <c r="Y418" s="163"/>
      <c r="Z418" s="163"/>
      <c r="AA418" s="163"/>
      <c r="AB418" s="163"/>
      <c r="AC418" s="163"/>
      <c r="AD418" s="163"/>
      <c r="AE418" s="163"/>
      <c r="AF418" s="163"/>
      <c r="AG418" s="163"/>
      <c r="AH418" s="163"/>
      <c r="AI418" s="163"/>
      <c r="AJ418" s="163"/>
      <c r="AK418" s="163"/>
      <c r="AL418" s="163"/>
      <c r="AM418" s="163"/>
      <c r="AN418" s="163"/>
      <c r="AO418" s="162"/>
      <c r="AP418" s="163"/>
      <c r="AQ418" s="163"/>
      <c r="AR418" s="163"/>
      <c r="AS418" s="163"/>
      <c r="AT418" s="163"/>
      <c r="AU418" s="163"/>
      <c r="AV418" s="163"/>
      <c r="AW418" s="163"/>
      <c r="AX418" s="163"/>
      <c r="AY418" s="163"/>
      <c r="AZ418" s="163"/>
      <c r="BA418" s="163"/>
      <c r="BB418" s="163"/>
      <c r="BC418" s="163"/>
      <c r="BD418" s="163"/>
      <c r="BE418" s="163"/>
      <c r="BF418" s="163"/>
      <c r="BG418" s="163"/>
      <c r="BH418" s="163"/>
    </row>
    <row r="421" spans="1:60" ht="48" customHeight="1" x14ac:dyDescent="0.25"/>
  </sheetData>
  <mergeCells count="358">
    <mergeCell ref="U331:U332"/>
    <mergeCell ref="V331:V332"/>
    <mergeCell ref="W331:W332"/>
    <mergeCell ref="A305:T305"/>
    <mergeCell ref="U305:AN305"/>
    <mergeCell ref="A314:T314"/>
    <mergeCell ref="U314:AN314"/>
    <mergeCell ref="U273:U274"/>
    <mergeCell ref="V273:V274"/>
    <mergeCell ref="A324:T324"/>
    <mergeCell ref="A294:T294"/>
    <mergeCell ref="U324:AN324"/>
    <mergeCell ref="X273:AN273"/>
    <mergeCell ref="U304:AN304"/>
    <mergeCell ref="A304:T304"/>
    <mergeCell ref="X302:AN302"/>
    <mergeCell ref="U294:AN294"/>
    <mergeCell ref="AD3:AN3"/>
    <mergeCell ref="AD4:AN4"/>
    <mergeCell ref="AD5:AN5"/>
    <mergeCell ref="AD6:AN6"/>
    <mergeCell ref="AD7:AN7"/>
    <mergeCell ref="X121:AN121"/>
    <mergeCell ref="X151:AN151"/>
    <mergeCell ref="X211:AN211"/>
    <mergeCell ref="U184:AN184"/>
    <mergeCell ref="U192:AN192"/>
    <mergeCell ref="U93:AN93"/>
    <mergeCell ref="U44:AN44"/>
    <mergeCell ref="AA181:AA182"/>
    <mergeCell ref="AN181:AN182"/>
    <mergeCell ref="U183:AN183"/>
    <mergeCell ref="U211:U212"/>
    <mergeCell ref="V211:V212"/>
    <mergeCell ref="U121:U122"/>
    <mergeCell ref="V121:V122"/>
    <mergeCell ref="W121:W122"/>
    <mergeCell ref="V181:V182"/>
    <mergeCell ref="W181:W182"/>
    <mergeCell ref="X181:Z181"/>
    <mergeCell ref="J6:T6"/>
    <mergeCell ref="J7:T7"/>
    <mergeCell ref="A54:T54"/>
    <mergeCell ref="U54:AN54"/>
    <mergeCell ref="W273:W274"/>
    <mergeCell ref="A202:T202"/>
    <mergeCell ref="U202:AN202"/>
    <mergeCell ref="X62:AN62"/>
    <mergeCell ref="X91:AN91"/>
    <mergeCell ref="A192:T192"/>
    <mergeCell ref="A181:A182"/>
    <mergeCell ref="X243:AN243"/>
    <mergeCell ref="A183:T183"/>
    <mergeCell ref="A184:T184"/>
    <mergeCell ref="U214:AN214"/>
    <mergeCell ref="A225:T225"/>
    <mergeCell ref="U225:AN225"/>
    <mergeCell ref="B181:B182"/>
    <mergeCell ref="C181:C182"/>
    <mergeCell ref="D181:F181"/>
    <mergeCell ref="G181:G182"/>
    <mergeCell ref="D211:T211"/>
    <mergeCell ref="T181:T182"/>
    <mergeCell ref="U181:U182"/>
    <mergeCell ref="U344:AN344"/>
    <mergeCell ref="A331:A332"/>
    <mergeCell ref="B331:B332"/>
    <mergeCell ref="C331:C332"/>
    <mergeCell ref="U375:AN375"/>
    <mergeCell ref="U363:U364"/>
    <mergeCell ref="V363:V364"/>
    <mergeCell ref="W363:W364"/>
    <mergeCell ref="X363:Z363"/>
    <mergeCell ref="AA363:AA364"/>
    <mergeCell ref="AN363:AN364"/>
    <mergeCell ref="A363:A364"/>
    <mergeCell ref="B363:B364"/>
    <mergeCell ref="C363:C364"/>
    <mergeCell ref="D363:F363"/>
    <mergeCell ref="G363:G364"/>
    <mergeCell ref="T363:T364"/>
    <mergeCell ref="A355:T355"/>
    <mergeCell ref="U355:AN355"/>
    <mergeCell ref="D331:T331"/>
    <mergeCell ref="A333:T333"/>
    <mergeCell ref="A375:T375"/>
    <mergeCell ref="U333:AN333"/>
    <mergeCell ref="X331:AN331"/>
    <mergeCell ref="A172:T172"/>
    <mergeCell ref="U172:AN172"/>
    <mergeCell ref="D121:T121"/>
    <mergeCell ref="D151:T151"/>
    <mergeCell ref="A153:T153"/>
    <mergeCell ref="U153:AN153"/>
    <mergeCell ref="A154:T154"/>
    <mergeCell ref="U154:AN154"/>
    <mergeCell ref="A163:T163"/>
    <mergeCell ref="U163:AN163"/>
    <mergeCell ref="A151:A152"/>
    <mergeCell ref="B151:B152"/>
    <mergeCell ref="C151:C152"/>
    <mergeCell ref="U151:U152"/>
    <mergeCell ref="V151:V152"/>
    <mergeCell ref="W151:W152"/>
    <mergeCell ref="A94:T94"/>
    <mergeCell ref="U94:AN94"/>
    <mergeCell ref="A83:T83"/>
    <mergeCell ref="U83:AN83"/>
    <mergeCell ref="A103:T103"/>
    <mergeCell ref="U103:AN103"/>
    <mergeCell ref="A91:A92"/>
    <mergeCell ref="B91:B92"/>
    <mergeCell ref="C91:C92"/>
    <mergeCell ref="U91:U92"/>
    <mergeCell ref="V91:V92"/>
    <mergeCell ref="W91:W92"/>
    <mergeCell ref="A93:T93"/>
    <mergeCell ref="D91:T91"/>
    <mergeCell ref="A64:T64"/>
    <mergeCell ref="U64:AN64"/>
    <mergeCell ref="A65:T65"/>
    <mergeCell ref="U65:AN65"/>
    <mergeCell ref="A73:T73"/>
    <mergeCell ref="U73:AN73"/>
    <mergeCell ref="A62:A63"/>
    <mergeCell ref="B62:B63"/>
    <mergeCell ref="C62:C63"/>
    <mergeCell ref="U62:U63"/>
    <mergeCell ref="V62:V63"/>
    <mergeCell ref="W62:W63"/>
    <mergeCell ref="D62:T62"/>
    <mergeCell ref="A1:B1"/>
    <mergeCell ref="A2:B2"/>
    <mergeCell ref="A3:B3"/>
    <mergeCell ref="A4:B4"/>
    <mergeCell ref="A5:B5"/>
    <mergeCell ref="U1:V1"/>
    <mergeCell ref="U2:V2"/>
    <mergeCell ref="U3:V3"/>
    <mergeCell ref="U4:V4"/>
    <mergeCell ref="U5:V5"/>
    <mergeCell ref="J3:T3"/>
    <mergeCell ref="J4:T4"/>
    <mergeCell ref="J5:T5"/>
    <mergeCell ref="A418:T418"/>
    <mergeCell ref="U418:AN418"/>
    <mergeCell ref="A398:T398"/>
    <mergeCell ref="U398:AN398"/>
    <mergeCell ref="A399:T399"/>
    <mergeCell ref="U399:AN399"/>
    <mergeCell ref="A400:T400"/>
    <mergeCell ref="U400:AN400"/>
    <mergeCell ref="A243:A244"/>
    <mergeCell ref="B243:B244"/>
    <mergeCell ref="A401:T401"/>
    <mergeCell ref="U401:AN401"/>
    <mergeCell ref="A245:T245"/>
    <mergeCell ref="U245:AN245"/>
    <mergeCell ref="A397:B397"/>
    <mergeCell ref="U397:V397"/>
    <mergeCell ref="A246:T246"/>
    <mergeCell ref="U246:AN246"/>
    <mergeCell ref="U243:U244"/>
    <mergeCell ref="V243:V244"/>
    <mergeCell ref="W243:W244"/>
    <mergeCell ref="A344:T344"/>
    <mergeCell ref="A417:B417"/>
    <mergeCell ref="U417:V417"/>
    <mergeCell ref="A17:T19"/>
    <mergeCell ref="U29:V29"/>
    <mergeCell ref="U6:V6"/>
    <mergeCell ref="A6:B6"/>
    <mergeCell ref="U7:V7"/>
    <mergeCell ref="A7:B7"/>
    <mergeCell ref="A8:B8"/>
    <mergeCell ref="U8:V8"/>
    <mergeCell ref="A35:T35"/>
    <mergeCell ref="U35:AN35"/>
    <mergeCell ref="W32:W33"/>
    <mergeCell ref="A34:T34"/>
    <mergeCell ref="U34:AN34"/>
    <mergeCell ref="U17:AN19"/>
    <mergeCell ref="A20:T22"/>
    <mergeCell ref="U20:AN22"/>
    <mergeCell ref="U30:AN30"/>
    <mergeCell ref="A32:A33"/>
    <mergeCell ref="B32:B33"/>
    <mergeCell ref="C32:C33"/>
    <mergeCell ref="U32:U33"/>
    <mergeCell ref="V32:V33"/>
    <mergeCell ref="D32:T32"/>
    <mergeCell ref="X32:AN32"/>
    <mergeCell ref="A44:T44"/>
    <mergeCell ref="A113:T113"/>
    <mergeCell ref="U113:AN113"/>
    <mergeCell ref="A144:T144"/>
    <mergeCell ref="U144:AN144"/>
    <mergeCell ref="A284:T284"/>
    <mergeCell ref="U284:AN284"/>
    <mergeCell ref="A302:A303"/>
    <mergeCell ref="B302:B303"/>
    <mergeCell ref="C302:C303"/>
    <mergeCell ref="U302:U303"/>
    <mergeCell ref="V302:V303"/>
    <mergeCell ref="W302:W303"/>
    <mergeCell ref="U213:AN213"/>
    <mergeCell ref="A123:T123"/>
    <mergeCell ref="U123:AN123"/>
    <mergeCell ref="A124:T124"/>
    <mergeCell ref="U124:AN124"/>
    <mergeCell ref="A133:T133"/>
    <mergeCell ref="U133:AN133"/>
    <mergeCell ref="A121:A122"/>
    <mergeCell ref="B121:B122"/>
    <mergeCell ref="C121:C122"/>
    <mergeCell ref="A276:T276"/>
    <mergeCell ref="A255:T255"/>
    <mergeCell ref="U255:AN255"/>
    <mergeCell ref="C243:C244"/>
    <mergeCell ref="D302:T302"/>
    <mergeCell ref="A385:T385"/>
    <mergeCell ref="U385:AN385"/>
    <mergeCell ref="W211:W212"/>
    <mergeCell ref="U276:AN276"/>
    <mergeCell ref="B211:B212"/>
    <mergeCell ref="C211:C212"/>
    <mergeCell ref="A213:T213"/>
    <mergeCell ref="A211:A212"/>
    <mergeCell ref="A235:T235"/>
    <mergeCell ref="U235:AN235"/>
    <mergeCell ref="A265:T265"/>
    <mergeCell ref="U265:AN265"/>
    <mergeCell ref="A273:A274"/>
    <mergeCell ref="B273:B274"/>
    <mergeCell ref="C273:C274"/>
    <mergeCell ref="A334:T334"/>
    <mergeCell ref="U334:AN334"/>
    <mergeCell ref="A275:T275"/>
    <mergeCell ref="U275:AN275"/>
    <mergeCell ref="A214:T214"/>
    <mergeCell ref="AO1:AP1"/>
    <mergeCell ref="AO2:AP2"/>
    <mergeCell ref="AO3:AP3"/>
    <mergeCell ref="AO4:AP4"/>
    <mergeCell ref="AO5:AP5"/>
    <mergeCell ref="AX3:BH3"/>
    <mergeCell ref="AX4:BH4"/>
    <mergeCell ref="AX5:BH5"/>
    <mergeCell ref="AO6:AP6"/>
    <mergeCell ref="AO7:AP7"/>
    <mergeCell ref="AO8:AP8"/>
    <mergeCell ref="AO17:BH19"/>
    <mergeCell ref="AO20:BH22"/>
    <mergeCell ref="AO29:AP29"/>
    <mergeCell ref="AX6:BH6"/>
    <mergeCell ref="AX7:BH7"/>
    <mergeCell ref="AO30:BH30"/>
    <mergeCell ref="AO32:AO33"/>
    <mergeCell ref="AP32:AP33"/>
    <mergeCell ref="AQ32:AQ33"/>
    <mergeCell ref="AO34:BH34"/>
    <mergeCell ref="AO35:BH35"/>
    <mergeCell ref="AR32:BH32"/>
    <mergeCell ref="AO44:BH44"/>
    <mergeCell ref="AO54:BH54"/>
    <mergeCell ref="AO62:AO63"/>
    <mergeCell ref="AP62:AP63"/>
    <mergeCell ref="AQ62:AQ63"/>
    <mergeCell ref="AO64:BH64"/>
    <mergeCell ref="AR62:BH62"/>
    <mergeCell ref="AO65:BH65"/>
    <mergeCell ref="AO73:BH73"/>
    <mergeCell ref="AO83:BH83"/>
    <mergeCell ref="AO91:AO92"/>
    <mergeCell ref="AP91:AP92"/>
    <mergeCell ref="AQ91:AQ92"/>
    <mergeCell ref="AR91:BH91"/>
    <mergeCell ref="AO93:BH93"/>
    <mergeCell ref="AO94:BH94"/>
    <mergeCell ref="AO103:BH103"/>
    <mergeCell ref="AO113:BH113"/>
    <mergeCell ref="AO121:AO122"/>
    <mergeCell ref="AP121:AP122"/>
    <mergeCell ref="AQ121:AQ122"/>
    <mergeCell ref="AR121:BH121"/>
    <mergeCell ref="AO123:BH123"/>
    <mergeCell ref="AO124:BH124"/>
    <mergeCell ref="AO133:BH133"/>
    <mergeCell ref="AO144:BH144"/>
    <mergeCell ref="AO151:AO152"/>
    <mergeCell ref="AP151:AP152"/>
    <mergeCell ref="AQ151:AQ152"/>
    <mergeCell ref="AR151:BH151"/>
    <mergeCell ref="AO153:BH153"/>
    <mergeCell ref="AO154:BH154"/>
    <mergeCell ref="AO163:BH163"/>
    <mergeCell ref="AO172:BH172"/>
    <mergeCell ref="AO181:AO182"/>
    <mergeCell ref="AP181:AP182"/>
    <mergeCell ref="AQ181:AQ182"/>
    <mergeCell ref="AR181:BH181"/>
    <mergeCell ref="AO183:BH183"/>
    <mergeCell ref="AO184:BH184"/>
    <mergeCell ref="AO192:BH192"/>
    <mergeCell ref="AO202:BH202"/>
    <mergeCell ref="AO211:AO212"/>
    <mergeCell ref="AP211:AP212"/>
    <mergeCell ref="AQ211:AQ212"/>
    <mergeCell ref="AR211:BH211"/>
    <mergeCell ref="AO213:BH213"/>
    <mergeCell ref="AO214:BH214"/>
    <mergeCell ref="AO225:BH225"/>
    <mergeCell ref="AO235:BH235"/>
    <mergeCell ref="AO243:AO244"/>
    <mergeCell ref="AP243:AP244"/>
    <mergeCell ref="AQ243:AQ244"/>
    <mergeCell ref="AR243:BH243"/>
    <mergeCell ref="AO245:BH245"/>
    <mergeCell ref="AO246:BH246"/>
    <mergeCell ref="AO255:BH255"/>
    <mergeCell ref="AO331:AO332"/>
    <mergeCell ref="AP331:AP332"/>
    <mergeCell ref="AQ331:AQ332"/>
    <mergeCell ref="AR331:BH331"/>
    <mergeCell ref="AR363:BH363"/>
    <mergeCell ref="AO265:BH265"/>
    <mergeCell ref="AO273:AO274"/>
    <mergeCell ref="AP273:AP274"/>
    <mergeCell ref="AQ273:AQ274"/>
    <mergeCell ref="AR273:BH273"/>
    <mergeCell ref="AO275:BH275"/>
    <mergeCell ref="AO276:BH276"/>
    <mergeCell ref="AO284:BH284"/>
    <mergeCell ref="AO294:BH294"/>
    <mergeCell ref="D243:T243"/>
    <mergeCell ref="D273:T273"/>
    <mergeCell ref="AO417:AP417"/>
    <mergeCell ref="AO418:BH418"/>
    <mergeCell ref="AO365:BH365"/>
    <mergeCell ref="AO366:BH366"/>
    <mergeCell ref="AO375:BH375"/>
    <mergeCell ref="AO385:BH385"/>
    <mergeCell ref="AO397:AP397"/>
    <mergeCell ref="AO333:BH333"/>
    <mergeCell ref="AO334:BH334"/>
    <mergeCell ref="AO344:BH344"/>
    <mergeCell ref="AO355:BH355"/>
    <mergeCell ref="AO363:AO364"/>
    <mergeCell ref="AP363:AP364"/>
    <mergeCell ref="AO302:AO303"/>
    <mergeCell ref="AP302:AP303"/>
    <mergeCell ref="AQ302:AQ303"/>
    <mergeCell ref="AR302:BH302"/>
    <mergeCell ref="AQ363:AQ364"/>
    <mergeCell ref="AO304:BH304"/>
    <mergeCell ref="AO305:BH305"/>
    <mergeCell ref="AO314:BH314"/>
    <mergeCell ref="AO324:BH324"/>
  </mergeCells>
  <pageMargins left="0.31496062992125984" right="0.31496062992125984" top="0.35433070866141736" bottom="0.55118110236220474" header="0.31496062992125984" footer="0.31496062992125984"/>
  <pageSetup paperSize="9" scale="115" orientation="landscape" r:id="rId1"/>
  <headerFooter alignWithMargins="0"/>
  <ignoredErrors>
    <ignoredError sqref="AS384:AT384 Z323 AT323 AT293 Z293 Z264 AT264 AT254 Z254 Z234 AT171 Z171 AT207 AT374 AU343" formula="1"/>
    <ignoredError sqref="AB234 AC234:AE234 AB240:AN240 AG234:AI234 AK234:AN23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C4:I27"/>
  <sheetViews>
    <sheetView topLeftCell="B1" workbookViewId="0">
      <selection activeCell="N25" sqref="N25"/>
    </sheetView>
  </sheetViews>
  <sheetFormatPr defaultRowHeight="15" x14ac:dyDescent="0.25"/>
  <cols>
    <col min="2" max="2" width="8.28515625" customWidth="1"/>
    <col min="3" max="3" width="19" customWidth="1"/>
    <col min="4" max="4" width="18.28515625" customWidth="1"/>
    <col min="5" max="5" width="18.42578125" customWidth="1"/>
    <col min="6" max="9" width="18.28515625" customWidth="1"/>
  </cols>
  <sheetData>
    <row r="4" spans="3:9" x14ac:dyDescent="0.25">
      <c r="C4" s="60"/>
      <c r="D4" s="187" t="s">
        <v>169</v>
      </c>
      <c r="E4" s="187"/>
      <c r="F4" s="187"/>
      <c r="G4" s="187"/>
      <c r="H4" s="187"/>
      <c r="I4" s="187"/>
    </row>
    <row r="6" spans="3:9" x14ac:dyDescent="0.25">
      <c r="D6" s="188" t="s">
        <v>158</v>
      </c>
      <c r="E6" s="188"/>
      <c r="F6" s="188" t="s">
        <v>170</v>
      </c>
      <c r="G6" s="188"/>
      <c r="H6" s="188" t="s">
        <v>171</v>
      </c>
      <c r="I6" s="188"/>
    </row>
    <row r="7" spans="3:9" x14ac:dyDescent="0.25">
      <c r="D7" s="58" t="s">
        <v>168</v>
      </c>
      <c r="E7" s="58" t="s">
        <v>167</v>
      </c>
      <c r="F7" s="58" t="s">
        <v>168</v>
      </c>
      <c r="G7" s="58" t="s">
        <v>167</v>
      </c>
      <c r="H7" s="58" t="s">
        <v>168</v>
      </c>
      <c r="I7" s="58" t="s">
        <v>167</v>
      </c>
    </row>
    <row r="8" spans="3:9" ht="30" customHeight="1" x14ac:dyDescent="0.25">
      <c r="C8" s="55" t="s">
        <v>163</v>
      </c>
      <c r="D8" s="57">
        <v>500</v>
      </c>
      <c r="E8" s="59">
        <f>SUM('МЕНЮ РАСЧЕТ Ккал '!C43+'МЕНЮ РАСЧЕТ Ккал '!C72+'МЕНЮ РАСЧЕТ Ккал '!C102+'МЕНЮ РАСЧЕТ Ккал '!C132+'МЕНЮ РАСЧЕТ Ккал '!C162+'МЕНЮ РАСЧЕТ Ккал '!C224+'МЕНЮ РАСЧЕТ Ккал '!C254+'МЕНЮ РАСЧЕТ Ккал '!C283+'МЕНЮ РАСЧЕТ Ккал '!C313+'МЕНЮ РАСЧЕТ Ккал '!C343)/10</f>
        <v>515</v>
      </c>
      <c r="F8" s="57">
        <v>550</v>
      </c>
      <c r="G8" s="59">
        <f>SUM('МЕНЮ РАСЧЕТ Ккал '!W43+'МЕНЮ РАСЧЕТ Ккал '!W72+'МЕНЮ РАСЧЕТ Ккал '!W102+'МЕНЮ РАСЧЕТ Ккал '!W132+'МЕНЮ РАСЧЕТ Ккал '!W162+'МЕНЮ РАСЧЕТ Ккал '!W224+'МЕНЮ РАСЧЕТ Ккал '!W254+'МЕНЮ РАСЧЕТ Ккал '!W283+'МЕНЮ РАСЧЕТ Ккал '!W313+'МЕНЮ РАСЧЕТ Ккал '!W343)/10</f>
        <v>586</v>
      </c>
      <c r="H8" s="57">
        <v>550</v>
      </c>
      <c r="I8" s="59">
        <f>SUM('МЕНЮ РАСЧЕТ Ккал '!AQ43+'МЕНЮ РАСЧЕТ Ккал '!AQ72+'МЕНЮ РАСЧЕТ Ккал '!AQ102+'МЕНЮ РАСЧЕТ Ккал '!AQ132+'МЕНЮ РАСЧЕТ Ккал '!AQ162+'МЕНЮ РАСЧЕТ Ккал '!AQ191+'МЕНЮ РАСЧЕТ Ккал '!AQ224+'МЕНЮ РАСЧЕТ Ккал '!AQ254+'МЕНЮ РАСЧЕТ Ккал '!AQ283+'МЕНЮ РАСЧЕТ Ккал '!AQ313+'МЕНЮ РАСЧЕТ Ккал '!AQ343+'МЕНЮ РАСЧЕТ Ккал '!AQ374)/12</f>
        <v>586.66666666666663</v>
      </c>
    </row>
    <row r="9" spans="3:9" ht="30" customHeight="1" x14ac:dyDescent="0.25">
      <c r="C9" s="55" t="s">
        <v>161</v>
      </c>
      <c r="D9" s="57">
        <v>700</v>
      </c>
      <c r="E9" s="56">
        <f>SUM('МЕНЮ РАСЧЕТ Ккал '!C53+'МЕНЮ РАСЧЕТ Ккал '!C82+'МЕНЮ РАСЧЕТ Ккал '!C112+'МЕНЮ РАСЧЕТ Ккал '!C143+'МЕНЮ РАСЧЕТ Ккал '!C171+'МЕНЮ РАСЧЕТ Ккал '!C234+'МЕНЮ РАСЧЕТ Ккал '!C264+'МЕНЮ РАСЧЕТ Ккал '!C293+'МЕНЮ РАСЧЕТ Ккал '!C323+'МЕНЮ РАСЧЕТ Ккал '!C354)/10</f>
        <v>718</v>
      </c>
      <c r="F9" s="57">
        <v>800</v>
      </c>
      <c r="G9" s="56">
        <f>SUM('МЕНЮ РАСЧЕТ Ккал '!W53+'МЕНЮ РАСЧЕТ Ккал '!W82+'МЕНЮ РАСЧЕТ Ккал '!W112+'МЕНЮ РАСЧЕТ Ккал '!W143+'МЕНЮ РАСЧЕТ Ккал '!W171+'МЕНЮ РАСЧЕТ Ккал '!W234+'МЕНЮ РАСЧЕТ Ккал '!W264+'МЕНЮ РАСЧЕТ Ккал '!W293+'МЕНЮ РАСЧЕТ Ккал '!W323+'МЕНЮ РАСЧЕТ Ккал '!W354)/10</f>
        <v>848</v>
      </c>
      <c r="H9" s="57">
        <v>800</v>
      </c>
      <c r="I9" s="56">
        <f>SUM('МЕНЮ РАСЧЕТ Ккал '!AQ53+'МЕНЮ РАСЧЕТ Ккал '!AQ82+'МЕНЮ РАСЧЕТ Ккал '!AQ112+'МЕНЮ РАСЧЕТ Ккал '!AQ143+'МЕНЮ РАСЧЕТ Ккал '!AQ171+'МЕНЮ РАСЧЕТ Ккал '!AQ201+'МЕНЮ РАСЧЕТ Ккал '!AQ234+'МЕНЮ РАСЧЕТ Ккал '!AQ264+'МЕНЮ РАСЧЕТ Ккал '!AQ293+'МЕНЮ РАСЧЕТ Ккал '!AQ323+'МЕНЮ РАСЧЕТ Ккал '!AQ354+'МЕНЮ РАСЧЕТ Ккал '!AQ384)/12</f>
        <v>845</v>
      </c>
    </row>
    <row r="10" spans="3:9" ht="30" customHeight="1" x14ac:dyDescent="0.25">
      <c r="C10" s="55" t="s">
        <v>172</v>
      </c>
      <c r="D10" s="57">
        <v>300</v>
      </c>
      <c r="E10" s="56">
        <f>SUM('МЕНЮ РАСЧЕТ Ккал '!C59+'МЕНЮ РАСЧЕТ Ккал '!C88+'МЕНЮ РАСЧЕТ Ккал '!C118+'МЕНЮ РАСЧЕТ Ккал '!C148+'МЕНЮ РАСЧЕТ Ккал '!C177+'МЕНЮ РАСЧЕТ Ккал '!C240+'МЕНЮ РАСЧЕТ Ккал '!C270+'МЕНЮ РАСЧЕТ Ккал '!C299+'МЕНЮ РАСЧЕТ Ккал '!C329+'МЕНЮ РАСЧЕТ Ккал '!C360)/10</f>
        <v>327.5</v>
      </c>
      <c r="F10" s="57">
        <v>350</v>
      </c>
      <c r="G10" s="56">
        <f>SUM('МЕНЮ РАСЧЕТ Ккал '!W59+'МЕНЮ РАСЧЕТ Ккал '!W88+'МЕНЮ РАСЧЕТ Ккал '!W118+'МЕНЮ РАСЧЕТ Ккал '!W148+'МЕНЮ РАСЧЕТ Ккал '!W177+'МЕНЮ РАСЧЕТ Ккал '!W240+'МЕНЮ РАСЧЕТ Ккал '!W270+'МЕНЮ РАСЧЕТ Ккал '!W299+'МЕНЮ РАСЧЕТ Ккал '!W329+'МЕНЮ РАСЧЕТ Ккал '!W360)/10</f>
        <v>363</v>
      </c>
      <c r="H10" s="57">
        <v>350</v>
      </c>
      <c r="I10" s="56">
        <f>SUM('МЕНЮ РАСЧЕТ Ккал '!AQ59+'МЕНЮ РАСЧЕТ Ккал '!AQ88+'МЕНЮ РАСЧЕТ Ккал '!AQ118+'МЕНЮ РАСЧЕТ Ккал '!AQ148+'МЕНЮ РАСЧЕТ Ккал '!AQ177+'МЕНЮ РАСЧЕТ Ккал '!AQ207+'МЕНЮ РАСЧЕТ Ккал '!AQ240+'МЕНЮ РАСЧЕТ Ккал '!AQ270+'МЕНЮ РАСЧЕТ Ккал '!AQ299+'МЕНЮ РАСЧЕТ Ккал '!AQ329+'МЕНЮ РАСЧЕТ Ккал '!AQ360+'МЕНЮ РАСЧЕТ Ккал '!AQ390)/12</f>
        <v>359.16666666666669</v>
      </c>
    </row>
    <row r="12" spans="3:9" x14ac:dyDescent="0.25">
      <c r="D12" s="187" t="s">
        <v>166</v>
      </c>
      <c r="E12" s="187"/>
      <c r="F12" s="187"/>
      <c r="G12" s="187"/>
      <c r="H12" s="187"/>
      <c r="I12" s="187"/>
    </row>
    <row r="14" spans="3:9" x14ac:dyDescent="0.25">
      <c r="D14" s="188" t="s">
        <v>158</v>
      </c>
      <c r="E14" s="188"/>
      <c r="F14" s="188" t="s">
        <v>170</v>
      </c>
      <c r="G14" s="188"/>
      <c r="H14" s="188" t="s">
        <v>171</v>
      </c>
      <c r="I14" s="188"/>
    </row>
    <row r="15" spans="3:9" x14ac:dyDescent="0.25">
      <c r="D15" s="58" t="s">
        <v>165</v>
      </c>
      <c r="E15" s="58" t="s">
        <v>164</v>
      </c>
      <c r="F15" s="58" t="s">
        <v>165</v>
      </c>
      <c r="G15" s="58" t="s">
        <v>164</v>
      </c>
      <c r="H15" s="58" t="s">
        <v>165</v>
      </c>
      <c r="I15" s="58" t="s">
        <v>164</v>
      </c>
    </row>
    <row r="16" spans="3:9" ht="30" customHeight="1" x14ac:dyDescent="0.25">
      <c r="C16" s="55" t="s">
        <v>163</v>
      </c>
      <c r="D16" s="57" t="s">
        <v>162</v>
      </c>
      <c r="E16" s="56">
        <v>20</v>
      </c>
      <c r="F16" s="57" t="s">
        <v>162</v>
      </c>
      <c r="G16" s="56">
        <v>20</v>
      </c>
      <c r="H16" s="57" t="s">
        <v>162</v>
      </c>
      <c r="I16" s="56">
        <v>20</v>
      </c>
    </row>
    <row r="17" spans="3:9" ht="30" customHeight="1" x14ac:dyDescent="0.25">
      <c r="C17" s="55" t="s">
        <v>161</v>
      </c>
      <c r="D17" s="57" t="s">
        <v>160</v>
      </c>
      <c r="E17" s="56">
        <v>30</v>
      </c>
      <c r="F17" s="57" t="s">
        <v>160</v>
      </c>
      <c r="G17" s="56">
        <v>30</v>
      </c>
      <c r="H17" s="57" t="s">
        <v>160</v>
      </c>
      <c r="I17" s="56">
        <v>30</v>
      </c>
    </row>
    <row r="18" spans="3:9" ht="30" customHeight="1" x14ac:dyDescent="0.25">
      <c r="C18" s="55" t="s">
        <v>172</v>
      </c>
      <c r="D18" s="61" t="s">
        <v>173</v>
      </c>
      <c r="E18" s="56">
        <v>10</v>
      </c>
      <c r="F18" s="61" t="s">
        <v>173</v>
      </c>
      <c r="G18" s="56">
        <v>10</v>
      </c>
      <c r="H18" s="61" t="s">
        <v>173</v>
      </c>
      <c r="I18" s="56">
        <v>10</v>
      </c>
    </row>
    <row r="20" spans="3:9" x14ac:dyDescent="0.25">
      <c r="D20" s="187" t="s">
        <v>159</v>
      </c>
      <c r="E20" s="187"/>
      <c r="F20" s="187"/>
      <c r="G20" s="187"/>
      <c r="H20" s="187"/>
      <c r="I20" s="187"/>
    </row>
    <row r="22" spans="3:9" x14ac:dyDescent="0.25">
      <c r="D22" s="188" t="s">
        <v>158</v>
      </c>
      <c r="E22" s="188"/>
      <c r="F22" s="188" t="s">
        <v>170</v>
      </c>
      <c r="G22" s="188"/>
      <c r="H22" s="188" t="s">
        <v>171</v>
      </c>
      <c r="I22" s="188"/>
    </row>
    <row r="23" spans="3:9" ht="30" customHeight="1" x14ac:dyDescent="0.25">
      <c r="C23" s="55" t="s">
        <v>157</v>
      </c>
      <c r="D23" s="185">
        <f>'МЕНЮ РАСЧЕТ Ккал '!D367</f>
        <v>47.754031279178342</v>
      </c>
      <c r="E23" s="186"/>
      <c r="F23" s="185">
        <f>'МЕНЮ РАСЧЕТ Ккал '!X367</f>
        <v>54.815653020182438</v>
      </c>
      <c r="G23" s="186"/>
      <c r="H23" s="185">
        <f>'МЕНЮ РАСЧЕТ Ккал '!AR395</f>
        <v>55.345566748066744</v>
      </c>
      <c r="I23" s="186"/>
    </row>
    <row r="24" spans="3:9" ht="30" customHeight="1" x14ac:dyDescent="0.25">
      <c r="C24" s="55" t="s">
        <v>156</v>
      </c>
      <c r="D24" s="185">
        <f>'МЕНЮ РАСЧЕТ Ккал '!E367</f>
        <v>49.109317460317456</v>
      </c>
      <c r="E24" s="186"/>
      <c r="F24" s="185">
        <f>'МЕНЮ РАСЧЕТ Ккал '!Y367</f>
        <v>57.469796336996339</v>
      </c>
      <c r="G24" s="186"/>
      <c r="H24" s="185">
        <f>'МЕНЮ РАСЧЕТ Ккал '!AS395</f>
        <v>57.116277370777368</v>
      </c>
      <c r="I24" s="186"/>
    </row>
    <row r="25" spans="3:9" ht="30" customHeight="1" x14ac:dyDescent="0.25">
      <c r="C25" s="55" t="s">
        <v>155</v>
      </c>
      <c r="D25" s="185">
        <f>'МЕНЮ РАСЧЕТ Ккал '!F367</f>
        <v>207.72767226890755</v>
      </c>
      <c r="E25" s="186"/>
      <c r="F25" s="185">
        <f>'МЕНЮ РАСЧЕТ Ккал '!Z367</f>
        <v>240.73145507433736</v>
      </c>
      <c r="G25" s="186"/>
      <c r="H25" s="185">
        <f>'МЕНЮ РАСЧЕТ Ккал '!AT395</f>
        <v>241.4556239376092</v>
      </c>
      <c r="I25" s="186"/>
    </row>
    <row r="26" spans="3:9" ht="30" customHeight="1" x14ac:dyDescent="0.25">
      <c r="C26" s="55" t="s">
        <v>154</v>
      </c>
      <c r="D26" s="185">
        <f>'МЕНЮ РАСЧЕТ Ккал '!G367</f>
        <v>1413.4509925303453</v>
      </c>
      <c r="E26" s="186"/>
      <c r="F26" s="185">
        <f>'МЕНЮ РАСЧЕТ Ккал '!AA367</f>
        <v>1681.7914138116787</v>
      </c>
      <c r="G26" s="186"/>
      <c r="H26" s="185">
        <f>'МЕНЮ РАСЧЕТ Ккал '!AU395</f>
        <v>1689.021036175154</v>
      </c>
      <c r="I26" s="186"/>
    </row>
    <row r="27" spans="3:9" ht="30" customHeight="1" x14ac:dyDescent="0.25">
      <c r="C27" s="55" t="s">
        <v>174</v>
      </c>
      <c r="D27" s="185" t="s">
        <v>175</v>
      </c>
      <c r="E27" s="186"/>
      <c r="F27" s="185" t="s">
        <v>175</v>
      </c>
      <c r="G27" s="186"/>
      <c r="H27" s="185" t="s">
        <v>176</v>
      </c>
      <c r="I27" s="186"/>
    </row>
  </sheetData>
  <mergeCells count="27">
    <mergeCell ref="H24:I24"/>
    <mergeCell ref="H25:I25"/>
    <mergeCell ref="H26:I26"/>
    <mergeCell ref="D4:I4"/>
    <mergeCell ref="D12:I12"/>
    <mergeCell ref="H6:I6"/>
    <mergeCell ref="H14:I14"/>
    <mergeCell ref="D6:E6"/>
    <mergeCell ref="F6:G6"/>
    <mergeCell ref="D14:E14"/>
    <mergeCell ref="F14:G14"/>
    <mergeCell ref="D27:E27"/>
    <mergeCell ref="F27:G27"/>
    <mergeCell ref="H27:I27"/>
    <mergeCell ref="D20:I20"/>
    <mergeCell ref="D22:E22"/>
    <mergeCell ref="F22:G22"/>
    <mergeCell ref="D23:E23"/>
    <mergeCell ref="F23:G23"/>
    <mergeCell ref="H22:I22"/>
    <mergeCell ref="H23:I23"/>
    <mergeCell ref="D25:E25"/>
    <mergeCell ref="F25:G25"/>
    <mergeCell ref="D26:E26"/>
    <mergeCell ref="F26:G26"/>
    <mergeCell ref="D24:E24"/>
    <mergeCell ref="F24:G24"/>
  </mergeCells>
  <pageMargins left="0.7" right="0.7" top="0.75" bottom="0.75" header="0.3" footer="0.3"/>
  <pageSetup paperSize="9" orientation="portrait" horizontalDpi="180" verticalDpi="180" r:id="rId1"/>
  <ignoredErrors>
    <ignoredError sqref="D18 F18 H18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 РАСЧЕТ Ккал </vt:lpstr>
      <vt:lpstr>АНАЛИЗ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2022-08-12T12:36:53Z</cp:lastPrinted>
  <dcterms:created xsi:type="dcterms:W3CDTF">2021-12-17T12:43:40Z</dcterms:created>
  <dcterms:modified xsi:type="dcterms:W3CDTF">2022-08-30T07:17:36Z</dcterms:modified>
</cp:coreProperties>
</file>